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01\Reports for Distribution\"/>
    </mc:Choice>
  </mc:AlternateContent>
  <xr:revisionPtr revIDLastSave="0" documentId="13_ncr:1_{B4B8F06B-689D-4D34-8465-EFC11FD4B486}" xr6:coauthVersionLast="36" xr6:coauthVersionMax="44" xr10:uidLastSave="{00000000-0000-0000-0000-000000000000}"/>
  <bookViews>
    <workbookView xWindow="-20616" yWindow="2112" windowWidth="20736" windowHeight="11160" tabRatio="897" activeTab="1" xr2:uid="{00000000-000D-0000-FFFF-FFFF00000000}"/>
  </bookViews>
  <sheets>
    <sheet name="Table of Contents" sheetId="185" r:id="rId1"/>
    <sheet name="Schedule 1" sheetId="11" r:id="rId2"/>
    <sheet name="Schedule 1a" sheetId="55" r:id="rId3"/>
    <sheet name="Schedule 1b" sheetId="230" r:id="rId4"/>
    <sheet name="Schedule 2" sheetId="23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31" r:id="rId15"/>
    <sheet name="Schedule 10" sheetId="118" r:id="rId16"/>
    <sheet name="Schedule 11 A.1.1" sheetId="234" r:id="rId17"/>
    <sheet name="Schedule 11 B.1.1" sheetId="236" r:id="rId18"/>
    <sheet name="Schedule 11 D.1.1" sheetId="23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8'!$A$1:$M$30</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8'!$14:$15</definedName>
    <definedName name="Z_8F8E0CD0_CBCE_40E8_A79C_FFB34B5A61AC_.wvu.Rows" localSheetId="12" hidden="1">'Schedule 8'!$14:$15</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16" i="105" l="1"/>
  <c r="O13" i="106"/>
  <c r="K20" i="18" l="1"/>
  <c r="G8" i="231" l="1"/>
  <c r="A9" i="231"/>
  <c r="G9" i="231"/>
  <c r="A10" i="231"/>
  <c r="A11" i="231" s="1"/>
  <c r="A12" i="231" s="1"/>
  <c r="A13" i="231" s="1"/>
  <c r="A14" i="231" s="1"/>
  <c r="A15" i="231" s="1"/>
  <c r="A16" i="231" s="1"/>
  <c r="A17" i="231" s="1"/>
  <c r="A18" i="231" s="1"/>
  <c r="G10" i="231"/>
  <c r="G11" i="231"/>
  <c r="G12" i="231"/>
  <c r="G13" i="231"/>
  <c r="G14" i="231"/>
  <c r="G15" i="231"/>
  <c r="G16" i="231"/>
  <c r="G17" i="231"/>
  <c r="G18" i="231"/>
  <c r="G19" i="231"/>
  <c r="A20" i="231"/>
  <c r="G20" i="231"/>
  <c r="A21" i="231"/>
  <c r="G21" i="231"/>
  <c r="E22" i="18" l="1"/>
  <c r="K13" i="18" l="1"/>
  <c r="E13" i="18"/>
  <c r="E15" i="18" s="1"/>
  <c r="C13" i="18"/>
  <c r="E59" i="14"/>
  <c r="E61" i="14" s="1"/>
  <c r="E53" i="14"/>
  <c r="E19" i="14"/>
  <c r="E13" i="14"/>
  <c r="E49" i="11"/>
  <c r="E52" i="11" s="1"/>
  <c r="E42" i="11"/>
  <c r="E44" i="11" s="1"/>
  <c r="E39" i="11"/>
  <c r="E33" i="11"/>
  <c r="E28" i="11"/>
  <c r="E20" i="11"/>
  <c r="E7" i="11"/>
  <c r="G13" i="18" l="1"/>
  <c r="M11" i="18"/>
  <c r="D12" i="18"/>
  <c r="N12" i="18" s="1"/>
  <c r="D11" i="18"/>
  <c r="N11" i="18" s="1"/>
  <c r="M12" i="18"/>
  <c r="I26" i="14"/>
  <c r="D26" i="14"/>
  <c r="J26" i="14" s="1"/>
  <c r="AC19" i="55"/>
  <c r="L8" i="230" l="1"/>
  <c r="C52" i="230" l="1"/>
  <c r="C49" i="230"/>
  <c r="M46" i="230"/>
  <c r="M45" i="230"/>
  <c r="M43" i="230"/>
  <c r="C42" i="230"/>
  <c r="M41" i="230"/>
  <c r="C39" i="230"/>
  <c r="M38" i="230"/>
  <c r="C33" i="230"/>
  <c r="M32" i="230"/>
  <c r="C28" i="230"/>
  <c r="M27" i="230"/>
  <c r="C20" i="230"/>
  <c r="M19" i="230"/>
  <c r="C7" i="230"/>
  <c r="M6" i="230"/>
  <c r="C44" i="230" l="1"/>
  <c r="L5" i="230"/>
  <c r="L7" i="230" s="1"/>
  <c r="I7" i="230"/>
  <c r="I20" i="230"/>
  <c r="D15" i="230"/>
  <c r="M15" i="230" s="1"/>
  <c r="L23" i="230"/>
  <c r="G33" i="230"/>
  <c r="D29" i="230"/>
  <c r="M29" i="230" s="1"/>
  <c r="D36" i="230"/>
  <c r="M36" i="230" s="1"/>
  <c r="J49" i="230"/>
  <c r="J52" i="230" s="1"/>
  <c r="J7" i="230"/>
  <c r="J20" i="230"/>
  <c r="D10" i="230"/>
  <c r="M10" i="230" s="1"/>
  <c r="L11" i="230"/>
  <c r="D14" i="230"/>
  <c r="M14" i="230" s="1"/>
  <c r="L15" i="230"/>
  <c r="D18" i="230"/>
  <c r="M18" i="230" s="1"/>
  <c r="G28" i="230"/>
  <c r="D21" i="230"/>
  <c r="L22" i="230"/>
  <c r="D25" i="230"/>
  <c r="M25" i="230" s="1"/>
  <c r="L26" i="230"/>
  <c r="L29" i="230"/>
  <c r="I33" i="230"/>
  <c r="K39" i="230"/>
  <c r="D35" i="230"/>
  <c r="M35" i="230" s="1"/>
  <c r="L36" i="230"/>
  <c r="J42" i="230"/>
  <c r="K49" i="230"/>
  <c r="K52" i="230" s="1"/>
  <c r="D48" i="230"/>
  <c r="M48" i="230" s="1"/>
  <c r="L48" i="230"/>
  <c r="D11" i="230"/>
  <c r="M11" i="230" s="1"/>
  <c r="D22" i="230"/>
  <c r="M22" i="230" s="1"/>
  <c r="L30" i="230"/>
  <c r="L37" i="230"/>
  <c r="L40" i="230"/>
  <c r="L42" i="230" s="1"/>
  <c r="I42" i="230"/>
  <c r="K7" i="230"/>
  <c r="K20" i="230"/>
  <c r="D9" i="230"/>
  <c r="M9" i="230" s="1"/>
  <c r="L10" i="230"/>
  <c r="D13" i="230"/>
  <c r="M13" i="230" s="1"/>
  <c r="L14" i="230"/>
  <c r="D17" i="230"/>
  <c r="M17" i="230" s="1"/>
  <c r="L18" i="230"/>
  <c r="I28" i="230"/>
  <c r="L21" i="230"/>
  <c r="D24" i="230"/>
  <c r="M24" i="230" s="1"/>
  <c r="L25" i="230"/>
  <c r="J33" i="230"/>
  <c r="D31" i="230"/>
  <c r="M31" i="230" s="1"/>
  <c r="D34" i="230"/>
  <c r="M34" i="230" s="1"/>
  <c r="G39" i="230"/>
  <c r="L35" i="230"/>
  <c r="K42" i="230"/>
  <c r="G49" i="230"/>
  <c r="G52" i="230" s="1"/>
  <c r="L12" i="230"/>
  <c r="L16" i="230"/>
  <c r="K28" i="230"/>
  <c r="D26" i="230"/>
  <c r="M26" i="230" s="1"/>
  <c r="J39" i="230"/>
  <c r="L50" i="230"/>
  <c r="D50" i="230"/>
  <c r="M50" i="230" s="1"/>
  <c r="G7" i="230"/>
  <c r="D5" i="230"/>
  <c r="D7" i="230" s="1"/>
  <c r="G20" i="230"/>
  <c r="D8" i="230"/>
  <c r="M8" i="230" s="1"/>
  <c r="L9" i="230"/>
  <c r="D12" i="230"/>
  <c r="M12" i="230" s="1"/>
  <c r="L13" i="230"/>
  <c r="D16" i="230"/>
  <c r="M16" i="230" s="1"/>
  <c r="L17" i="230"/>
  <c r="J28" i="230"/>
  <c r="D23" i="230"/>
  <c r="M23" i="230" s="1"/>
  <c r="L24" i="230"/>
  <c r="K33" i="230"/>
  <c r="D30" i="230"/>
  <c r="M30" i="230" s="1"/>
  <c r="L31" i="230"/>
  <c r="L34" i="230"/>
  <c r="I39" i="230"/>
  <c r="D37" i="230"/>
  <c r="M37" i="230" s="1"/>
  <c r="D40" i="230"/>
  <c r="D42" i="230" s="1"/>
  <c r="G42" i="230"/>
  <c r="L47" i="230"/>
  <c r="I49" i="230"/>
  <c r="D47" i="230"/>
  <c r="M47" i="230" s="1"/>
  <c r="L51" i="230"/>
  <c r="D51" i="230"/>
  <c r="M51" i="230" s="1"/>
  <c r="D49" i="230" l="1"/>
  <c r="M49" i="230" s="1"/>
  <c r="L39" i="230"/>
  <c r="L28" i="230"/>
  <c r="D28" i="230"/>
  <c r="M28" i="230" s="1"/>
  <c r="D52" i="230"/>
  <c r="D33" i="230"/>
  <c r="M33" i="230" s="1"/>
  <c r="K44" i="230"/>
  <c r="D39" i="230"/>
  <c r="M39" i="230" s="1"/>
  <c r="I44" i="230"/>
  <c r="M42" i="230"/>
  <c r="L33" i="230"/>
  <c r="M5" i="230"/>
  <c r="G44" i="230"/>
  <c r="M21" i="230"/>
  <c r="M7" i="230"/>
  <c r="I52" i="230"/>
  <c r="L49" i="230"/>
  <c r="L52" i="230" s="1"/>
  <c r="D20" i="230"/>
  <c r="M20" i="230" s="1"/>
  <c r="M40" i="230"/>
  <c r="J44" i="230"/>
  <c r="L20" i="230"/>
  <c r="M52" i="230" l="1"/>
  <c r="L44" i="230"/>
  <c r="D44" i="230"/>
  <c r="M44" i="230" s="1"/>
  <c r="N21" i="105" l="1"/>
  <c r="N25" i="105" s="1"/>
  <c r="N28" i="105" s="1"/>
  <c r="O19" i="104"/>
  <c r="O18" i="104"/>
  <c r="O17" i="104"/>
  <c r="O16" i="104"/>
  <c r="O15" i="104"/>
  <c r="O14" i="104"/>
  <c r="N20" i="104"/>
  <c r="N24" i="104" s="1"/>
  <c r="N27" i="104" s="1"/>
  <c r="N8" i="93" l="1"/>
  <c r="J23" i="93" l="1"/>
  <c r="I23" i="93"/>
  <c r="H23" i="93"/>
  <c r="G23" i="93"/>
  <c r="F23" i="93"/>
  <c r="E23" i="93"/>
  <c r="D23" i="93"/>
  <c r="C23" i="93"/>
  <c r="K22" i="18" l="1"/>
  <c r="I13" i="18" l="1"/>
  <c r="L13" i="18"/>
  <c r="D35" i="14"/>
  <c r="J35" i="14" s="1"/>
  <c r="AC18" i="55"/>
  <c r="J13" i="18"/>
  <c r="I35" i="14"/>
  <c r="O13" i="104"/>
  <c r="C15" i="19" l="1"/>
  <c r="C9" i="19"/>
  <c r="D21" i="18"/>
  <c r="C20" i="18"/>
  <c r="C22" i="18" s="1"/>
  <c r="N18" i="18"/>
  <c r="N17" i="18"/>
  <c r="N16" i="18"/>
  <c r="N14" i="18"/>
  <c r="K15" i="18"/>
  <c r="C15"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C25" i="105" s="1"/>
  <c r="C28" i="105" s="1"/>
  <c r="O18" i="105"/>
  <c r="O17" i="105"/>
  <c r="O15" i="105"/>
  <c r="O14" i="105"/>
  <c r="O13" i="105"/>
  <c r="O9" i="105"/>
  <c r="F9" i="105"/>
  <c r="G9" i="105" s="1"/>
  <c r="E9" i="105"/>
  <c r="D9" i="105"/>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16" i="106" l="1"/>
  <c r="D20" i="106" s="1"/>
  <c r="D23" i="106" s="1"/>
  <c r="C20" i="106"/>
  <c r="C24" i="104"/>
  <c r="O20" i="104"/>
  <c r="O21" i="105"/>
  <c r="O25" i="105" s="1"/>
  <c r="O28" i="105" s="1"/>
  <c r="G20" i="18"/>
  <c r="D20" i="18" s="1"/>
  <c r="D22" i="18" s="1"/>
  <c r="D19" i="18"/>
  <c r="N19" i="18" s="1"/>
  <c r="C13" i="14"/>
  <c r="C19" i="14" s="1"/>
  <c r="C59" i="14"/>
  <c r="C30" i="105"/>
  <c r="C53" i="14"/>
  <c r="H9" i="105"/>
  <c r="G30" i="105"/>
  <c r="F9" i="106"/>
  <c r="E16" i="106"/>
  <c r="E20" i="106" s="1"/>
  <c r="E23" i="106" s="1"/>
  <c r="F30" i="105"/>
  <c r="N23" i="93"/>
  <c r="E30" i="105"/>
  <c r="E27" i="104"/>
  <c r="N21" i="18"/>
  <c r="D25" i="106" l="1"/>
  <c r="G22" i="18"/>
  <c r="N22" i="18" s="1"/>
  <c r="E25" i="106"/>
  <c r="C27" i="104"/>
  <c r="C29" i="104" s="1"/>
  <c r="O24" i="104"/>
  <c r="O27" i="104" s="1"/>
  <c r="O29" i="104" s="1"/>
  <c r="O30" i="105"/>
  <c r="C23" i="106"/>
  <c r="C25" i="106" s="1"/>
  <c r="C61" i="14"/>
  <c r="G9" i="106"/>
  <c r="F16" i="106"/>
  <c r="I9" i="105"/>
  <c r="H30" i="105"/>
  <c r="N20"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M9" i="18" l="1"/>
  <c r="D21" i="11"/>
  <c r="J15" i="18"/>
  <c r="G49" i="11"/>
  <c r="G52" i="11" s="1"/>
  <c r="L15" i="18"/>
  <c r="M8" i="18"/>
  <c r="I15" i="18"/>
  <c r="M10" i="18"/>
  <c r="M13" i="18" l="1"/>
  <c r="D46" i="14"/>
  <c r="E32" i="17"/>
  <c r="L29" i="17"/>
  <c r="N29" i="17" s="1"/>
  <c r="H21" i="17"/>
  <c r="D10" i="18"/>
  <c r="N10" i="18" s="1"/>
  <c r="L25" i="11"/>
  <c r="M21" i="17"/>
  <c r="M37" i="12"/>
  <c r="D15" i="11"/>
  <c r="M15" i="11" s="1"/>
  <c r="M9" i="17"/>
  <c r="G42" i="11"/>
  <c r="D40" i="11"/>
  <c r="D42" i="11" s="1"/>
  <c r="I9" i="12"/>
  <c r="J7" i="11"/>
  <c r="J39" i="12"/>
  <c r="L15" i="17"/>
  <c r="N15" i="17" s="1"/>
  <c r="R22" i="55"/>
  <c r="R26" i="55" s="1"/>
  <c r="L20" i="17"/>
  <c r="N20" i="17" s="1"/>
  <c r="D49" i="14"/>
  <c r="J49" i="14" s="1"/>
  <c r="E28" i="12"/>
  <c r="L22" i="12"/>
  <c r="F21" i="17"/>
  <c r="J20" i="18"/>
  <c r="J22" i="18" s="1"/>
  <c r="I51" i="14"/>
  <c r="M21" i="12"/>
  <c r="W22" i="55"/>
  <c r="W26" i="55" s="1"/>
  <c r="D21" i="12"/>
  <c r="L26" i="11"/>
  <c r="G15" i="18"/>
  <c r="D8" i="18"/>
  <c r="K21" i="12"/>
  <c r="D47" i="14"/>
  <c r="J47" i="14" s="1"/>
  <c r="E21" i="17"/>
  <c r="L10" i="17"/>
  <c r="I37" i="17"/>
  <c r="I42" i="11"/>
  <c r="L40" i="11"/>
  <c r="L42" i="11" s="1"/>
  <c r="D50" i="11"/>
  <c r="M50" i="11" s="1"/>
  <c r="L50" i="11"/>
  <c r="K9" i="12"/>
  <c r="G20" i="11"/>
  <c r="D8" i="11"/>
  <c r="D51" i="11"/>
  <c r="M51" i="11" s="1"/>
  <c r="L51" i="11"/>
  <c r="F28" i="12"/>
  <c r="I32" i="12"/>
  <c r="H37" i="17"/>
  <c r="G17" i="14"/>
  <c r="I15" i="14"/>
  <c r="I17" i="14" s="1"/>
  <c r="D39" i="12"/>
  <c r="L31" i="17"/>
  <c r="N31" i="17" s="1"/>
  <c r="I29" i="14"/>
  <c r="L16" i="17"/>
  <c r="N16" i="17" s="1"/>
  <c r="K7" i="11"/>
  <c r="AC15" i="55"/>
  <c r="U22" i="55"/>
  <c r="U26" i="55" s="1"/>
  <c r="J42" i="11"/>
  <c r="C21" i="12"/>
  <c r="M28" i="17"/>
  <c r="L14" i="11"/>
  <c r="C32" i="12"/>
  <c r="D24" i="11"/>
  <c r="M24" i="11" s="1"/>
  <c r="I52" i="14"/>
  <c r="G39" i="12"/>
  <c r="H53" i="14"/>
  <c r="I28" i="12"/>
  <c r="D21" i="17"/>
  <c r="J9" i="12"/>
  <c r="L22" i="11"/>
  <c r="D37" i="11"/>
  <c r="M37" i="11" s="1"/>
  <c r="L23" i="17"/>
  <c r="N23" i="17" s="1"/>
  <c r="AC14" i="55"/>
  <c r="D41" i="14"/>
  <c r="J41" i="14" s="1"/>
  <c r="I23" i="14"/>
  <c r="D43" i="14"/>
  <c r="J43" i="14" s="1"/>
  <c r="L12" i="12"/>
  <c r="N12" i="12" s="1"/>
  <c r="M19" i="18"/>
  <c r="I20" i="18"/>
  <c r="I21" i="17"/>
  <c r="J39" i="17"/>
  <c r="L9" i="11"/>
  <c r="H37" i="12"/>
  <c r="I28" i="17"/>
  <c r="D34" i="14"/>
  <c r="J34" i="14" s="1"/>
  <c r="D28" i="12"/>
  <c r="L27" i="17"/>
  <c r="N27" i="17" s="1"/>
  <c r="D24" i="14"/>
  <c r="J24" i="14" s="1"/>
  <c r="I39" i="12"/>
  <c r="F37" i="12"/>
  <c r="G9" i="12"/>
  <c r="P22" i="55"/>
  <c r="P26" i="55" s="1"/>
  <c r="G37" i="12"/>
  <c r="D10" i="11"/>
  <c r="M10" i="11" s="1"/>
  <c r="I44" i="14"/>
  <c r="L13" i="12"/>
  <c r="N13" i="12" s="1"/>
  <c r="G9" i="17"/>
  <c r="G7" i="11"/>
  <c r="D5" i="11"/>
  <c r="D7" i="11" s="1"/>
  <c r="M32" i="12"/>
  <c r="I25" i="14"/>
  <c r="D37" i="12"/>
  <c r="I24" i="14"/>
  <c r="D32" i="17"/>
  <c r="L17" i="11"/>
  <c r="I32" i="17"/>
  <c r="L15" i="12"/>
  <c r="N15" i="12" s="1"/>
  <c r="L31" i="12"/>
  <c r="N31" i="12" s="1"/>
  <c r="J20" i="11"/>
  <c r="L10" i="11"/>
  <c r="D36" i="14"/>
  <c r="J36" i="14" s="1"/>
  <c r="G22" i="55"/>
  <c r="G26" i="55" s="1"/>
  <c r="L33" i="17"/>
  <c r="E37" i="17"/>
  <c r="D35" i="11"/>
  <c r="M35" i="11" s="1"/>
  <c r="K39" i="11"/>
  <c r="E39" i="17"/>
  <c r="L38" i="17"/>
  <c r="L39" i="17" s="1"/>
  <c r="I9" i="17"/>
  <c r="Y22" i="55"/>
  <c r="Y26" i="55" s="1"/>
  <c r="D27" i="14"/>
  <c r="J27" i="14" s="1"/>
  <c r="J9" i="17"/>
  <c r="I38" i="14"/>
  <c r="G39" i="17"/>
  <c r="L35" i="17"/>
  <c r="N35" i="17" s="1"/>
  <c r="AC25" i="55"/>
  <c r="AB22" i="55"/>
  <c r="AB26" i="55" s="1"/>
  <c r="AC24" i="55"/>
  <c r="D28" i="17"/>
  <c r="L18" i="12"/>
  <c r="N18" i="12" s="1"/>
  <c r="L30" i="12"/>
  <c r="N30" i="12" s="1"/>
  <c r="L27" i="12"/>
  <c r="N27" i="12" s="1"/>
  <c r="D37" i="17"/>
  <c r="D50" i="14"/>
  <c r="J50" i="14" s="1"/>
  <c r="L36" i="12"/>
  <c r="N36" i="12" s="1"/>
  <c r="L24" i="17"/>
  <c r="N24" i="17" s="1"/>
  <c r="I50" i="14"/>
  <c r="J21" i="17"/>
  <c r="L20" i="18"/>
  <c r="L22" i="18" s="1"/>
  <c r="I37" i="12"/>
  <c r="E21" i="12"/>
  <c r="L10" i="12"/>
  <c r="N10" i="12" s="1"/>
  <c r="L16" i="12"/>
  <c r="N16" i="12" s="1"/>
  <c r="G21" i="12"/>
  <c r="AC10" i="55"/>
  <c r="C9" i="17"/>
  <c r="D48" i="14"/>
  <c r="J48" i="14" s="1"/>
  <c r="M39" i="17"/>
  <c r="Z22" i="55"/>
  <c r="Z26" i="55" s="1"/>
  <c r="D9" i="11"/>
  <c r="M9" i="11" s="1"/>
  <c r="F32" i="17"/>
  <c r="C39" i="17"/>
  <c r="L34" i="17"/>
  <c r="N34" i="17" s="1"/>
  <c r="I41" i="14"/>
  <c r="H32" i="17"/>
  <c r="C32" i="17"/>
  <c r="J22" i="55"/>
  <c r="J26" i="55" s="1"/>
  <c r="I33" i="11"/>
  <c r="L29" i="11"/>
  <c r="I45" i="14"/>
  <c r="F37" i="17"/>
  <c r="C21" i="17"/>
  <c r="D9" i="14"/>
  <c r="J9" i="14" s="1"/>
  <c r="C9" i="12"/>
  <c r="L25" i="17"/>
  <c r="N25" i="17" s="1"/>
  <c r="D32" i="14"/>
  <c r="J32" i="14" s="1"/>
  <c r="J28" i="12"/>
  <c r="S22" i="55"/>
  <c r="S26" i="55" s="1"/>
  <c r="I49" i="11"/>
  <c r="L47" i="11"/>
  <c r="D47" i="11"/>
  <c r="M47" i="11" s="1"/>
  <c r="D22" i="14"/>
  <c r="J22" i="14" s="1"/>
  <c r="AC17" i="55"/>
  <c r="L8" i="17"/>
  <c r="L9" i="17" s="1"/>
  <c r="E9" i="17"/>
  <c r="I43" i="14"/>
  <c r="I37" i="14"/>
  <c r="C37" i="17"/>
  <c r="L36" i="17"/>
  <c r="N36" i="17" s="1"/>
  <c r="D52" i="14"/>
  <c r="C37" i="12"/>
  <c r="D13" i="11"/>
  <c r="M13" i="11" s="1"/>
  <c r="I8" i="14"/>
  <c r="G13" i="14"/>
  <c r="D51" i="14"/>
  <c r="J51" i="14" s="1"/>
  <c r="I30" i="14"/>
  <c r="F9" i="12"/>
  <c r="G37" i="17"/>
  <c r="D55" i="14"/>
  <c r="F59" i="14"/>
  <c r="K32" i="12"/>
  <c r="AC11" i="55"/>
  <c r="D26" i="11"/>
  <c r="M26" i="11" s="1"/>
  <c r="L24" i="12"/>
  <c r="N24" i="12" s="1"/>
  <c r="H9" i="12"/>
  <c r="D56" i="14"/>
  <c r="J56" i="14" s="1"/>
  <c r="L20" i="12"/>
  <c r="N20" i="12" s="1"/>
  <c r="D31" i="11"/>
  <c r="M31" i="11" s="1"/>
  <c r="D12" i="11"/>
  <c r="M12" i="11" s="1"/>
  <c r="H32" i="12"/>
  <c r="L23" i="11"/>
  <c r="I10" i="14"/>
  <c r="L15" i="11"/>
  <c r="AC12" i="55"/>
  <c r="L34" i="12"/>
  <c r="N34" i="12" s="1"/>
  <c r="D18" i="11"/>
  <c r="M18" i="11" s="1"/>
  <c r="T22" i="55"/>
  <c r="T26" i="55" s="1"/>
  <c r="I33" i="14"/>
  <c r="L48" i="11"/>
  <c r="D48" i="11"/>
  <c r="M48" i="11" s="1"/>
  <c r="I22" i="55"/>
  <c r="I26" i="55" s="1"/>
  <c r="J49" i="11"/>
  <c r="J52" i="11" s="1"/>
  <c r="C39" i="12"/>
  <c r="M28" i="12"/>
  <c r="J37" i="12"/>
  <c r="L30" i="17"/>
  <c r="N30" i="17" s="1"/>
  <c r="L17" i="12"/>
  <c r="N17" i="12" s="1"/>
  <c r="H22" i="55"/>
  <c r="H26" i="55" s="1"/>
  <c r="K49" i="11"/>
  <c r="K52" i="11" s="1"/>
  <c r="M21" i="18"/>
  <c r="L26" i="12"/>
  <c r="N26" i="12" s="1"/>
  <c r="I47" i="14"/>
  <c r="I28" i="11"/>
  <c r="L21" i="11"/>
  <c r="G21" i="17"/>
  <c r="G28" i="12"/>
  <c r="D33" i="14"/>
  <c r="J33" i="14" s="1"/>
  <c r="D17" i="11"/>
  <c r="M17" i="11" s="1"/>
  <c r="H21" i="12"/>
  <c r="D45" i="14"/>
  <c r="J45" i="14" s="1"/>
  <c r="L13" i="17"/>
  <c r="N13" i="17" s="1"/>
  <c r="L11" i="12"/>
  <c r="N11" i="12" s="1"/>
  <c r="D29" i="14"/>
  <c r="J29" i="14" s="1"/>
  <c r="E22" i="55"/>
  <c r="E26" i="55" s="1"/>
  <c r="K28" i="11"/>
  <c r="K39" i="12"/>
  <c r="D44" i="14"/>
  <c r="J44" i="14" s="1"/>
  <c r="G33" i="11"/>
  <c r="D29" i="11"/>
  <c r="M29" i="11" s="1"/>
  <c r="D30" i="14"/>
  <c r="J30" i="14" s="1"/>
  <c r="F17" i="14"/>
  <c r="D15" i="14"/>
  <c r="D17" i="14" s="1"/>
  <c r="I32" i="14"/>
  <c r="I39" i="11"/>
  <c r="L34" i="11"/>
  <c r="J46" i="14"/>
  <c r="I46" i="14"/>
  <c r="L13" i="11"/>
  <c r="F9" i="17"/>
  <c r="AC13" i="55"/>
  <c r="L17" i="17"/>
  <c r="N17" i="17" s="1"/>
  <c r="D14" i="11"/>
  <c r="M14" i="11" s="1"/>
  <c r="J32" i="12"/>
  <c r="D25" i="11"/>
  <c r="M25" i="11" s="1"/>
  <c r="I11" i="14"/>
  <c r="I39" i="17"/>
  <c r="C28" i="12"/>
  <c r="D57" i="14"/>
  <c r="J57" i="14" s="1"/>
  <c r="M32" i="17"/>
  <c r="D30" i="11"/>
  <c r="M30" i="11" s="1"/>
  <c r="E28" i="17"/>
  <c r="L22" i="17"/>
  <c r="G59" i="14"/>
  <c r="I55" i="14"/>
  <c r="L18" i="11"/>
  <c r="J21" i="12"/>
  <c r="L33" i="12"/>
  <c r="N33" i="12" s="1"/>
  <c r="E37" i="12"/>
  <c r="F32" i="12"/>
  <c r="AA22" i="55"/>
  <c r="AA26" i="55" s="1"/>
  <c r="K28" i="17"/>
  <c r="L35" i="12"/>
  <c r="N35" i="12" s="1"/>
  <c r="D23" i="11"/>
  <c r="M23" i="11" s="1"/>
  <c r="D42" i="14"/>
  <c r="J42" i="14" s="1"/>
  <c r="L37" i="11"/>
  <c r="J28" i="17"/>
  <c r="I9" i="14"/>
  <c r="I34" i="14"/>
  <c r="L8" i="12"/>
  <c r="L9" i="12" s="1"/>
  <c r="E9" i="12"/>
  <c r="D40" i="14"/>
  <c r="J40" i="14" s="1"/>
  <c r="J37" i="17"/>
  <c r="I49" i="14"/>
  <c r="L23" i="12"/>
  <c r="N23" i="12" s="1"/>
  <c r="D36" i="11"/>
  <c r="M36" i="11" s="1"/>
  <c r="D11" i="14"/>
  <c r="J11" i="14" s="1"/>
  <c r="D11" i="11"/>
  <c r="M11" i="11" s="1"/>
  <c r="K21" i="17"/>
  <c r="H39" i="12"/>
  <c r="L26" i="17"/>
  <c r="N26" i="17" s="1"/>
  <c r="K37" i="12"/>
  <c r="K9" i="17"/>
  <c r="N22" i="55"/>
  <c r="N26" i="55" s="1"/>
  <c r="F21" i="12"/>
  <c r="D23" i="14"/>
  <c r="J23" i="14" s="1"/>
  <c r="D8" i="14"/>
  <c r="J8" i="14" s="1"/>
  <c r="F13" i="14"/>
  <c r="V22" i="55"/>
  <c r="V26" i="55" s="1"/>
  <c r="H13" i="14"/>
  <c r="AC6" i="55"/>
  <c r="I58" i="14"/>
  <c r="G53" i="14"/>
  <c r="I21" i="14"/>
  <c r="G28" i="17"/>
  <c r="O22" i="55"/>
  <c r="O26" i="55" s="1"/>
  <c r="D9" i="12"/>
  <c r="G32" i="12"/>
  <c r="L12" i="11"/>
  <c r="D32" i="12"/>
  <c r="L14" i="12"/>
  <c r="N14" i="12" s="1"/>
  <c r="L29" i="12"/>
  <c r="E32" i="12"/>
  <c r="M37" i="17"/>
  <c r="D28" i="14"/>
  <c r="J28" i="14" s="1"/>
  <c r="I22" i="14"/>
  <c r="G32" i="17"/>
  <c r="AC16" i="55"/>
  <c r="K37" i="17"/>
  <c r="M9" i="12"/>
  <c r="I48" i="14"/>
  <c r="D37" i="14"/>
  <c r="J37" i="14" s="1"/>
  <c r="H59" i="14"/>
  <c r="D9" i="18"/>
  <c r="N9" i="18" s="1"/>
  <c r="E39" i="12"/>
  <c r="L38" i="12"/>
  <c r="L39" i="12" s="1"/>
  <c r="L30" i="11"/>
  <c r="L16" i="11"/>
  <c r="I40" i="14"/>
  <c r="D39" i="14"/>
  <c r="J39" i="14" s="1"/>
  <c r="I56" i="14"/>
  <c r="D16" i="11"/>
  <c r="M16" i="11" s="1"/>
  <c r="L22" i="55"/>
  <c r="L26" i="55" s="1"/>
  <c r="D58" i="14"/>
  <c r="J58" i="14" s="1"/>
  <c r="L14" i="17"/>
  <c r="N14" i="17" s="1"/>
  <c r="D31" i="14"/>
  <c r="J31" i="14" s="1"/>
  <c r="D38" i="14"/>
  <c r="J38" i="14" s="1"/>
  <c r="AC23" i="55"/>
  <c r="F22" i="55"/>
  <c r="F26" i="55" s="1"/>
  <c r="AC7" i="55"/>
  <c r="C22" i="55"/>
  <c r="C26" i="55" s="1"/>
  <c r="I7" i="11"/>
  <c r="M7" i="11" s="1"/>
  <c r="L5" i="11"/>
  <c r="L7" i="11" s="1"/>
  <c r="L11" i="11"/>
  <c r="M22" i="55"/>
  <c r="M26" i="55" s="1"/>
  <c r="L19" i="17"/>
  <c r="N19" i="17" s="1"/>
  <c r="I21" i="12"/>
  <c r="I39" i="14"/>
  <c r="L31" i="11"/>
  <c r="L11" i="17"/>
  <c r="N11" i="17" s="1"/>
  <c r="G28" i="11"/>
  <c r="D22" i="11"/>
  <c r="M22" i="11" s="1"/>
  <c r="L19" i="12"/>
  <c r="N19" i="12" s="1"/>
  <c r="K39" i="17"/>
  <c r="L18" i="17"/>
  <c r="N18" i="17" s="1"/>
  <c r="D9" i="17"/>
  <c r="J28" i="11"/>
  <c r="F39" i="17"/>
  <c r="I28" i="14"/>
  <c r="K33" i="11"/>
  <c r="I20" i="11"/>
  <c r="L8" i="11"/>
  <c r="G39" i="11"/>
  <c r="D34" i="11"/>
  <c r="M34" i="11" s="1"/>
  <c r="D21" i="14"/>
  <c r="F53" i="14"/>
  <c r="K22" i="55"/>
  <c r="K26" i="55" s="1"/>
  <c r="D25" i="14"/>
  <c r="J25" i="14" s="1"/>
  <c r="K20" i="11"/>
  <c r="F28" i="17"/>
  <c r="L35" i="11"/>
  <c r="K32" i="17"/>
  <c r="L25" i="12"/>
  <c r="N25" i="12" s="1"/>
  <c r="D39" i="17"/>
  <c r="F39" i="12"/>
  <c r="F41" i="12" s="1"/>
  <c r="H17" i="14"/>
  <c r="H19" i="14" s="1"/>
  <c r="C28" i="17"/>
  <c r="D22" i="55"/>
  <c r="D26" i="55" s="1"/>
  <c r="AC8" i="55"/>
  <c r="H39" i="17"/>
  <c r="H28" i="12"/>
  <c r="J33" i="11"/>
  <c r="H9" i="17"/>
  <c r="I42" i="14"/>
  <c r="K42" i="11"/>
  <c r="H28" i="17"/>
  <c r="AC9" i="55"/>
  <c r="M39" i="12"/>
  <c r="I27" i="14"/>
  <c r="I57" i="14"/>
  <c r="I31" i="14"/>
  <c r="J32" i="17"/>
  <c r="L36" i="11"/>
  <c r="L24" i="11"/>
  <c r="J39" i="11"/>
  <c r="I36" i="14"/>
  <c r="Q22" i="55"/>
  <c r="Q26" i="55" s="1"/>
  <c r="K28" i="12"/>
  <c r="L12" i="17"/>
  <c r="N12" i="17" s="1"/>
  <c r="D10" i="14"/>
  <c r="J10" i="14" s="1"/>
  <c r="X22" i="55"/>
  <c r="X26" i="55" s="1"/>
  <c r="M21" i="11"/>
  <c r="J15" i="14"/>
  <c r="M5" i="11"/>
  <c r="J55" i="14"/>
  <c r="I52" i="11"/>
  <c r="M20" i="18"/>
  <c r="I22" i="18"/>
  <c r="M15" i="18"/>
  <c r="N38" i="17"/>
  <c r="N39" i="17" s="1"/>
  <c r="M8" i="11"/>
  <c r="N22" i="12"/>
  <c r="N33" i="17"/>
  <c r="N38" i="12"/>
  <c r="N39" i="12" s="1"/>
  <c r="N8" i="17"/>
  <c r="N9" i="17" s="1"/>
  <c r="N10" i="17"/>
  <c r="L37" i="12" l="1"/>
  <c r="L28" i="11"/>
  <c r="C41" i="12"/>
  <c r="G41" i="17"/>
  <c r="L28" i="17"/>
  <c r="N22" i="17"/>
  <c r="N28" i="17" s="1"/>
  <c r="N37" i="17"/>
  <c r="L37" i="17"/>
  <c r="C41" i="17"/>
  <c r="I44" i="11"/>
  <c r="D28" i="11"/>
  <c r="M28" i="11" s="1"/>
  <c r="L49" i="11"/>
  <c r="L52" i="11" s="1"/>
  <c r="L32" i="12"/>
  <c r="N8" i="18"/>
  <c r="D13" i="18"/>
  <c r="N29" i="12"/>
  <c r="N32" i="12" s="1"/>
  <c r="N37" i="12"/>
  <c r="H41" i="17"/>
  <c r="K44" i="11"/>
  <c r="G19" i="14"/>
  <c r="G61" i="14" s="1"/>
  <c r="L39" i="11"/>
  <c r="J17" i="14"/>
  <c r="L33" i="11"/>
  <c r="K41" i="17"/>
  <c r="N21" i="12"/>
  <c r="H41" i="12"/>
  <c r="J44" i="11"/>
  <c r="I41" i="12"/>
  <c r="J41" i="17"/>
  <c r="L20" i="11"/>
  <c r="L44" i="11" s="1"/>
  <c r="E41" i="12"/>
  <c r="N28" i="12"/>
  <c r="L28" i="12"/>
  <c r="I41" i="17"/>
  <c r="D13" i="14"/>
  <c r="D19" i="14" s="1"/>
  <c r="L32" i="17"/>
  <c r="M22" i="18"/>
  <c r="M41" i="17"/>
  <c r="L21" i="12"/>
  <c r="N32" i="17"/>
  <c r="N8" i="12"/>
  <c r="N9" i="12" s="1"/>
  <c r="M41" i="12"/>
  <c r="I13" i="14"/>
  <c r="I19" i="14" s="1"/>
  <c r="E41" i="17"/>
  <c r="H61" i="14"/>
  <c r="G41" i="12"/>
  <c r="G44" i="11"/>
  <c r="M42" i="11"/>
  <c r="D20" i="11"/>
  <c r="M20" i="11" s="1"/>
  <c r="D59" i="14"/>
  <c r="J59" i="14" s="1"/>
  <c r="D15" i="18"/>
  <c r="N15" i="18" s="1"/>
  <c r="M40" i="11"/>
  <c r="D39" i="11"/>
  <c r="M39" i="11" s="1"/>
  <c r="D49" i="11"/>
  <c r="D52" i="11" s="1"/>
  <c r="M52" i="11" s="1"/>
  <c r="D41" i="12"/>
  <c r="AC22" i="55"/>
  <c r="AC26" i="55" s="1"/>
  <c r="D41" i="17"/>
  <c r="F41" i="17"/>
  <c r="I53" i="14"/>
  <c r="I59" i="14"/>
  <c r="F19" i="14"/>
  <c r="F61" i="14" s="1"/>
  <c r="K41" i="12"/>
  <c r="J41" i="12"/>
  <c r="D33" i="11"/>
  <c r="M33" i="11" s="1"/>
  <c r="L21" i="17"/>
  <c r="D53" i="14"/>
  <c r="J53" i="14" s="1"/>
  <c r="N21" i="17"/>
  <c r="N41" i="17" l="1"/>
  <c r="J19" i="14"/>
  <c r="L41" i="12"/>
  <c r="L41" i="17"/>
  <c r="M49" i="11"/>
  <c r="I61" i="14"/>
  <c r="J13" i="14"/>
  <c r="N41" i="12"/>
  <c r="D61" i="14"/>
  <c r="J61" i="14" s="1"/>
  <c r="D44" i="11"/>
  <c r="M44" i="11" s="1"/>
</calcChain>
</file>

<file path=xl/sharedStrings.xml><?xml version="1.0" encoding="utf-8"?>
<sst xmlns="http://schemas.openxmlformats.org/spreadsheetml/2006/main" count="1657" uniqueCount="592">
  <si>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</si>
  <si>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</si>
  <si>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</si>
  <si>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</si>
  <si>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</si>
  <si>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</si>
  <si>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</si>
  <si>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</si>
  <si>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</si>
  <si>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</si>
  <si>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</si>
  <si>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</si>
  <si>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</si>
  <si>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</si>
  <si>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</si>
  <si>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</si>
  <si>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</si>
  <si>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</si>
  <si>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</si>
  <si>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</si>
  <si>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</si>
  <si>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</si>
  <si>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</si>
  <si>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</si>
  <si>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</si>
  <si>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</si>
  <si>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</si>
  <si>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</si>
  <si>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</si>
  <si>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</si>
  <si>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</si>
  <si>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</si>
  <si>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</si>
  <si>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</si>
  <si>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</si>
  <si>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</si>
  <si>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</si>
  <si>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</si>
  <si>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</si>
  <si>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</si>
  <si>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</si>
  <si>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</si>
  <si>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</si>
  <si>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</si>
  <si>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</si>
  <si>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</si>
  <si>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</si>
  <si>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</si>
  <si>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</si>
  <si>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</si>
  <si>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</si>
  <si>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</si>
  <si>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</si>
  <si>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</si>
  <si>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</si>
  <si>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</si>
  <si>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</si>
  <si>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</si>
  <si>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</si>
  <si>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</si>
  <si>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</si>
  <si>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</si>
  <si>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</si>
  <si>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</si>
  <si>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</si>
  <si>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</si>
  <si>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</si>
  <si>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</si>
  <si>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</si>
  <si>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</si>
  <si>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</si>
  <si>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</si>
  <si>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</si>
  <si>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</si>
  <si>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</si>
  <si>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</si>
  <si>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</si>
  <si>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</si>
  <si>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</si>
  <si>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</si>
  <si>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</si>
  <si>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</si>
  <si>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</si>
  <si>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</si>
  <si>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</si>
  <si>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</si>
  <si>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</si>
  <si>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</si>
  <si>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</si>
  <si>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</si>
  <si>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</si>
  <si>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</si>
  <si>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</si>
  <si>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</si>
  <si>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</si>
  <si>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</si>
  <si>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</si>
  <si>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</si>
  <si>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</si>
  <si>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</si>
  <si>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</si>
  <si>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</si>
  <si>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</si>
  <si>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</si>
  <si>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</si>
  <si>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</si>
  <si>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</si>
  <si>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</si>
  <si>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</si>
  <si>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</si>
  <si>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</si>
  <si>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</si>
  <si>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</si>
  <si>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</si>
  <si>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</si>
  <si>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</si>
  <si>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</si>
  <si>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</si>
  <si>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</si>
  <si>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</si>
  <si>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</si>
  <si>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</si>
  <si>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</si>
  <si>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</si>
  <si>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</si>
  <si>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</si>
  <si>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</si>
  <si>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</si>
  <si>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</si>
  <si>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</si>
  <si>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</si>
  <si>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</si>
  <si>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</si>
  <si>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</si>
  <si>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</si>
  <si>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</si>
  <si>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</si>
  <si>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</si>
  <si>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</si>
  <si>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</si>
  <si>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</si>
  <si>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</si>
  <si>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</si>
  <si>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</si>
  <si>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</si>
  <si>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</si>
  <si>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</si>
  <si>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</si>
  <si>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</si>
  <si>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</si>
  <si>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</si>
  <si>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</si>
  <si>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</si>
  <si>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</si>
  <si>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</si>
  <si>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</si>
  <si>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</si>
  <si>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</si>
  <si>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</si>
  <si>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</si>
  <si>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</si>
  <si>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</si>
  <si>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</si>
  <si>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</si>
  <si>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</si>
  <si>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</si>
  <si>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</si>
  <si>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</si>
  <si>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</si>
  <si>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</si>
  <si>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</si>
  <si>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</si>
  <si>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</si>
  <si>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</si>
  <si>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</si>
  <si>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</si>
  <si>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</si>
  <si>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</si>
  <si>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</si>
  <si>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</si>
  <si>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</si>
  <si>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</si>
  <si>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</si>
  <si>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</si>
  <si>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</si>
  <si>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</si>
  <si>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</si>
  <si>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</si>
  <si>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</si>
  <si>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</si>
  <si>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</si>
  <si>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</si>
  <si>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</si>
  <si>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</si>
  <si>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</si>
  <si>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</si>
  <si>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</si>
  <si>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</si>
  <si>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</si>
  <si>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</si>
  <si>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</si>
  <si>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</si>
  <si>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</si>
  <si>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</si>
  <si>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</si>
  <si>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</si>
  <si>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</si>
  <si>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</si>
  <si>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</si>
  <si>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</si>
  <si>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</si>
  <si>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</si>
  <si>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</si>
  <si>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</si>
  <si>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</si>
  <si>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</si>
  <si>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</si>
  <si>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</si>
  <si>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</si>
  <si>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</si>
  <si>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</si>
  <si>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</si>
  <si>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</si>
  <si>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</si>
  <si>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</si>
  <si>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</si>
  <si>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</si>
  <si>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</si>
  <si>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</si>
  <si>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</si>
  <si>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</si>
  <si>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</si>
  <si>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</si>
  <si>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</si>
  <si>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</si>
  <si>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</si>
  <si>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</si>
  <si>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</si>
  <si>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</si>
  <si>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</si>
  <si>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</si>
  <si>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</si>
  <si>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</si>
  <si>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</si>
  <si>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</si>
  <si>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</si>
  <si>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</si>
  <si>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</si>
  <si>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</si>
  <si>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</si>
  <si>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</si>
  <si>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</si>
  <si>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</si>
  <si>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</si>
  <si>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</si>
  <si>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</si>
  <si>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</si>
  <si>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</si>
  <si>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</si>
  <si>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</si>
  <si>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</si>
  <si>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</si>
  <si>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</si>
  <si>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</si>
  <si>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</si>
  <si>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</si>
  <si>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</si>
  <si>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</si>
  <si>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</si>
  <si>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</si>
  <si>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</si>
  <si>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</si>
  <si>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</si>
  <si>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</si>
  <si>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</si>
  <si>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</si>
  <si>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</si>
  <si>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</si>
  <si>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</si>
  <si>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</si>
  <si>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</si>
  <si>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</si>
  <si>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</si>
  <si>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</si>
  <si>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</si>
  <si>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</si>
  <si>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</si>
  <si>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</si>
  <si>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</si>
  <si>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</si>
  <si>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</si>
  <si>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</si>
  <si>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</si>
  <si>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</si>
  <si>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</si>
  <si>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</si>
  <si>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</si>
  <si>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</si>
  <si>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</si>
  <si>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</si>
  <si>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</si>
  <si>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</si>
  <si>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</si>
  <si>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</si>
  <si>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</si>
  <si>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</si>
  <si>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</si>
  <si>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</si>
  <si>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</si>
  <si>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</si>
  <si>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</si>
  <si>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</si>
  <si>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</si>
  <si>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</si>
  <si>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</si>
  <si>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</si>
  <si>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</si>
  <si>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</si>
  <si>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</si>
  <si>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</si>
  <si>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</si>
  <si>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</si>
  <si>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</si>
  <si>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</si>
  <si>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</si>
  <si>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</si>
  <si>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</si>
  <si>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</si>
  <si>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</si>
  <si>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</si>
  <si>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</si>
  <si>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</si>
  <si>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</si>
  <si>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</si>
  <si>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</si>
  <si>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</si>
  <si>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</si>
  <si>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</si>
  <si>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</si>
  <si>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</si>
  <si>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</si>
  <si>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</si>
  <si>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</si>
  <si>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</si>
  <si>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</si>
  <si>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</si>
  <si>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</si>
  <si>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</si>
  <si>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</si>
  <si>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</si>
  <si>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</si>
  <si>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</si>
  <si>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</si>
  <si>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</si>
  <si>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</si>
  <si>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</si>
  <si>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</si>
  <si>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</si>
  <si>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</si>
  <si>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</si>
  <si>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</si>
  <si>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</si>
  <si>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</si>
  <si>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</si>
  <si>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</si>
  <si>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</si>
  <si>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</si>
  <si>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</si>
  <si>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</si>
  <si>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</si>
  <si>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</si>
  <si>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</si>
  <si>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</si>
  <si>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</si>
  <si>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</si>
  <si>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</si>
  <si>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</si>
  <si>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</si>
  <si>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</si>
  <si>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</si>
  <si>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</si>
  <si>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</si>
  <si>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</si>
  <si>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</si>
  <si>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</si>
  <si>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</si>
  <si>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</si>
  <si>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</si>
  <si>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</si>
  <si>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</si>
  <si>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</si>
  <si>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</si>
  <si>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</si>
  <si>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</si>
  <si>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</si>
  <si>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</si>
  <si>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</si>
  <si>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</si>
  <si>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</si>
  <si>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</si>
  <si>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</si>
  <si>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</si>
  <si>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</si>
  <si>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</si>
  <si>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</si>
  <si>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</si>
  <si>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</si>
  <si>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</si>
  <si>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</si>
  <si>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</si>
  <si>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</si>
  <si>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</si>
  <si>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</si>
  <si>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</si>
  <si>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</si>
  <si>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</si>
  <si>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</si>
  <si>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</si>
  <si>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</si>
  <si>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</si>
  <si>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</si>
  <si>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</si>
  <si>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</si>
  <si>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</si>
  <si>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</si>
  <si>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</si>
  <si>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</si>
  <si>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</si>
  <si>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</si>
  <si>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</si>
  <si>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</si>
  <si>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</si>
  <si>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</si>
  <si>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</si>
  <si>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</si>
  <si>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</si>
  <si>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</si>
  <si>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</si>
  <si>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</si>
  <si>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</si>
  <si>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</si>
  <si>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</si>
  <si>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</si>
  <si>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</si>
  <si>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</si>
  <si>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</si>
  <si>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</si>
  <si>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</si>
  <si>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</si>
  <si>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</si>
  <si>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</si>
  <si>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</si>
  <si>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</si>
  <si>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</si>
  <si>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</si>
  <si>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</si>
  <si>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</si>
  <si>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</si>
  <si>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</si>
  <si>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</si>
  <si>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</si>
  <si>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</si>
  <si>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</si>
  <si>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</si>
  <si>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</si>
  <si>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</si>
  <si>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</si>
  <si>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</si>
  <si>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</si>
  <si>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</si>
  <si>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</si>
  <si>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C,L</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</si>
  <si>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</si>
  <si>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</si>
  <si>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</si>
  <si>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</si>
  <si>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</si>
  <si>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</si>
  <si>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</si>
  <si>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</si>
  <si>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</si>
  <si>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</si>
  <si>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</si>
  <si>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</si>
  <si>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</si>
  <si>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</si>
  <si>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</si>
  <si>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</si>
  <si>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</si>
  <si>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</si>
  <si>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</si>
  <si>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</si>
  <si>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</si>
  <si>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</si>
  <si>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</si>
  <si>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</si>
  <si>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</si>
  <si>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</si>
  <si>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</si>
  <si>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</si>
  <si>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</si>
  <si>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</si>
  <si>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</si>
  <si>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</si>
  <si>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</si>
  <si>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</si>
  <si>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</si>
  <si>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Data Through September 30, 2020</t>
  </si>
  <si>
    <t>.</t>
  </si>
  <si>
    <t>Art IX, Sec 14.05, Unexpended Balance Authority Between Fiscal Years within the same Biennium</t>
  </si>
  <si>
    <t>B,C,D,I,J,P</t>
  </si>
  <si>
    <t>B,H</t>
  </si>
  <si>
    <t>A,C,D,H,I</t>
  </si>
  <si>
    <t>C,H,I,K</t>
  </si>
  <si>
    <t>B,C,P,O</t>
  </si>
  <si>
    <t>B,D,O,Q</t>
  </si>
  <si>
    <t>D,N</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</si>
  <si>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</si>
  <si>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</si>
  <si>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</si>
  <si>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</si>
  <si>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B,C,D,I,J,P,O</t>
  </si>
  <si>
    <t>B,C,D,H,I,O,Q</t>
  </si>
  <si>
    <t>C,M</t>
  </si>
  <si>
    <t>B,C,M</t>
  </si>
  <si>
    <t>C,D,N</t>
  </si>
  <si>
    <t>C,N</t>
  </si>
  <si>
    <t>September 2020 Expense</t>
  </si>
  <si>
    <t>October 2020 Expense</t>
  </si>
  <si>
    <t>November 2020 Expense</t>
  </si>
  <si>
    <t>December 2020 Expense</t>
  </si>
  <si>
    <t>January 2021 Expense</t>
  </si>
  <si>
    <t>Febuary 2021 Expense</t>
  </si>
  <si>
    <t>March 2021 Expense</t>
  </si>
  <si>
    <t>April 2021 Expense</t>
  </si>
  <si>
    <t>May 2021 Expense</t>
  </si>
  <si>
    <t xml:space="preserve"> 2021 Expense</t>
  </si>
  <si>
    <t>July 2021 Expense</t>
  </si>
  <si>
    <t>August 2021 Expense</t>
  </si>
  <si>
    <t>YTD Expense as of 9/30/2020</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</si>
  <si>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</si>
  <si>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</si>
  <si>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</si>
  <si>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</si>
  <si>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</si>
  <si>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</si>
  <si>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</si>
  <si>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</si>
  <si>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</si>
  <si>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</si>
  <si>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</si>
  <si>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</si>
  <si>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</si>
  <si>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</si>
  <si>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</si>
  <si>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</si>
  <si>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</si>
  <si>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</si>
  <si>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</si>
  <si>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</si>
  <si>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</si>
  <si>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</si>
  <si>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</si>
  <si>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</si>
  <si>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</si>
  <si>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</si>
  <si>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</si>
  <si>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</si>
  <si>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</si>
  <si>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</si>
  <si>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</si>
  <si>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</si>
  <si>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</si>
  <si>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</si>
  <si>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</si>
  <si>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</si>
  <si>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Projected</t>
  </si>
  <si>
    <t>FY 2021 Monthly Financial Report: Strategy Budget and Variance, All Funds</t>
  </si>
  <si>
    <t>Operating Budget Adjustments AY2021</t>
  </si>
  <si>
    <t>FY 2021 Monthly Financial Report: Expense by Object of Expense</t>
  </si>
  <si>
    <t>as of 9/30/20</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</si>
  <si>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</si>
  <si>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</si>
  <si>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</si>
  <si>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</si>
  <si>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</si>
  <si>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Data Through September 2020</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</si>
  <si>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</si>
  <si>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</si>
  <si>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Actual Expenditures through September 2020, Projections after September 2020</t>
  </si>
  <si>
    <t>FTE Paid # After September 2020 based on Budgeted FTE CAP</t>
  </si>
  <si>
    <t>The data contained in each report is through September 30,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</si>
</sst>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_(* #,##0.0_);_(* \(#,##0.0\);_(* &quot;-&quot;?_);_(@_)"/>
  </numFmts>
  <fonts count="16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style="medium">
        <color indexed="64"/>
      </right>
      <top style="thin">
        <color indexed="64"/>
      </top>
      <bottom style="thin">
        <color indexed="8"/>
      </bottom>
      <diagonal/>
    </border>
  </borders>
  <cellStyleXfs count="51064">
    <xf numFmtId="0" fontId="0" fillId="0" borderId="0"/>
    <xf numFmtId="43" fontId="79" fillId="0" borderId="0" applyFont="0" applyFill="0" applyBorder="0" applyAlignment="0" applyProtection="0"/>
    <xf numFmtId="44" fontId="79" fillId="0" borderId="0" applyFont="0" applyFill="0" applyBorder="0" applyAlignment="0" applyProtection="0"/>
    <xf numFmtId="0" fontId="83" fillId="0" borderId="0"/>
    <xf numFmtId="0" fontId="84" fillId="0" borderId="0" applyNumberFormat="0" applyFont="0" applyFill="0" applyBorder="0" applyAlignment="0" applyProtection="0">
      <alignment horizontal="left"/>
    </xf>
    <xf numFmtId="15" fontId="84" fillId="0" borderId="0" applyFont="0" applyFill="0" applyBorder="0" applyAlignment="0" applyProtection="0"/>
    <xf numFmtId="4" fontId="84" fillId="0" borderId="0" applyFont="0" applyFill="0" applyBorder="0" applyAlignment="0" applyProtection="0"/>
    <xf numFmtId="0" fontId="85" fillId="0" borderId="1">
      <alignment horizontal="center"/>
    </xf>
    <xf numFmtId="3" fontId="84" fillId="0" borderId="0" applyFont="0" applyFill="0" applyBorder="0" applyAlignment="0" applyProtection="0"/>
    <xf numFmtId="0" fontId="84" fillId="2" borderId="0" applyNumberFormat="0" applyFont="0" applyBorder="0" applyAlignment="0" applyProtection="0"/>
    <xf numFmtId="0" fontId="87" fillId="0" borderId="0"/>
    <xf numFmtId="0" fontId="87" fillId="0" borderId="0"/>
    <xf numFmtId="0" fontId="79" fillId="0" borderId="0"/>
    <xf numFmtId="43" fontId="88" fillId="0" borderId="0" applyFont="0" applyFill="0" applyBorder="0" applyAlignment="0" applyProtection="0"/>
    <xf numFmtId="44" fontId="88" fillId="0" borderId="0" applyFont="0" applyFill="0" applyBorder="0" applyAlignment="0" applyProtection="0"/>
    <xf numFmtId="0" fontId="78" fillId="0" borderId="0"/>
    <xf numFmtId="43" fontId="79" fillId="0" borderId="0" applyFont="0" applyFill="0" applyBorder="0" applyAlignment="0" applyProtection="0"/>
    <xf numFmtId="0" fontId="79" fillId="0" borderId="0"/>
    <xf numFmtId="43" fontId="79" fillId="0" borderId="0" applyFont="0" applyFill="0" applyBorder="0" applyAlignment="0" applyProtection="0"/>
    <xf numFmtId="43" fontId="8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9" fillId="0" borderId="0" applyFont="0" applyFill="0" applyBorder="0" applyAlignment="0" applyProtection="0"/>
    <xf numFmtId="43" fontId="78" fillId="0" borderId="0" applyFont="0" applyFill="0" applyBorder="0" applyAlignment="0" applyProtection="0"/>
    <xf numFmtId="168" fontId="87" fillId="0" borderId="0" applyFont="0" applyFill="0" applyBorder="0" applyAlignment="0" applyProtection="0"/>
    <xf numFmtId="0" fontId="90" fillId="0" borderId="0" applyNumberFormat="0" applyFill="0" applyBorder="0" applyAlignment="0" applyProtection="0"/>
    <xf numFmtId="0" fontId="78" fillId="0" borderId="0"/>
    <xf numFmtId="0" fontId="78" fillId="0" borderId="0"/>
    <xf numFmtId="0" fontId="78" fillId="0" borderId="0"/>
    <xf numFmtId="0" fontId="78" fillId="0" borderId="0"/>
    <xf numFmtId="0" fontId="78" fillId="0" borderId="0"/>
    <xf numFmtId="0" fontId="89" fillId="0" borderId="0"/>
    <xf numFmtId="0" fontId="78" fillId="0" borderId="0"/>
    <xf numFmtId="0" fontId="78" fillId="0" borderId="0"/>
    <xf numFmtId="0" fontId="78" fillId="0" borderId="0"/>
    <xf numFmtId="0" fontId="78" fillId="0" borderId="0"/>
    <xf numFmtId="0" fontId="89" fillId="0" borderId="0"/>
    <xf numFmtId="0" fontId="78" fillId="0" borderId="0"/>
    <xf numFmtId="0" fontId="78" fillId="0" borderId="0"/>
    <xf numFmtId="0" fontId="79" fillId="0" borderId="0"/>
    <xf numFmtId="9" fontId="79" fillId="0" borderId="0" applyFont="0" applyFill="0" applyBorder="0" applyAlignment="0" applyProtection="0"/>
    <xf numFmtId="0" fontId="78" fillId="0" borderId="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0"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9"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6"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3"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1"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22"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3" fillId="23"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5" fillId="24" borderId="14"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0" fontId="96" fillId="25" borderId="15" applyNumberFormat="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9" fillId="0" borderId="0" applyFont="0" applyFill="0" applyBorder="0" applyAlignment="0" applyProtection="0"/>
    <xf numFmtId="43" fontId="8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99" fillId="0" borderId="16"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0" fillId="0" borderId="17"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18"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90" fillId="0" borderId="0" applyNumberFormat="0" applyFill="0" applyBorder="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104" fillId="11" borderId="14" applyNumberFormat="0" applyAlignment="0" applyProtection="0"/>
    <xf numFmtId="0" fontId="80" fillId="3" borderId="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5" fillId="0" borderId="19" applyNumberFormat="0" applyFill="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79"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9"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9"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8" fillId="0" borderId="0"/>
    <xf numFmtId="0" fontId="79" fillId="0" borderId="0"/>
    <xf numFmtId="0" fontId="107"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91" fillId="27" borderId="20" applyNumberFormat="0" applyFon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0" fontId="108" fillId="24" borderId="21" applyNumberFormat="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0" fontId="84" fillId="0" borderId="0" applyNumberFormat="0" applyFont="0" applyFill="0" applyBorder="0" applyAlignment="0" applyProtection="0">
      <alignment horizontal="left"/>
    </xf>
    <xf numFmtId="0" fontId="84" fillId="0" borderId="0" applyNumberFormat="0" applyFont="0" applyFill="0" applyBorder="0" applyAlignment="0" applyProtection="0">
      <alignment horizontal="left"/>
    </xf>
    <xf numFmtId="15" fontId="84" fillId="0" borderId="0" applyFont="0" applyFill="0" applyBorder="0" applyAlignment="0" applyProtection="0"/>
    <xf numFmtId="15" fontId="84" fillId="0" borderId="0" applyFont="0" applyFill="0" applyBorder="0" applyAlignment="0" applyProtection="0"/>
    <xf numFmtId="4" fontId="84" fillId="0" borderId="0" applyFont="0" applyFill="0" applyBorder="0" applyAlignment="0" applyProtection="0"/>
    <xf numFmtId="4" fontId="84" fillId="0" borderId="0" applyFont="0" applyFill="0" applyBorder="0" applyAlignment="0" applyProtection="0"/>
    <xf numFmtId="0" fontId="85" fillId="0" borderId="1">
      <alignment horizontal="center"/>
    </xf>
    <xf numFmtId="0" fontId="85" fillId="0" borderId="1">
      <alignment horizontal="center"/>
    </xf>
    <xf numFmtId="3" fontId="84" fillId="0" borderId="0" applyFont="0" applyFill="0" applyBorder="0" applyAlignment="0" applyProtection="0"/>
    <xf numFmtId="3" fontId="84" fillId="0" borderId="0" applyFont="0" applyFill="0" applyBorder="0" applyAlignment="0" applyProtection="0"/>
    <xf numFmtId="0" fontId="84" fillId="2" borderId="0" applyNumberFormat="0" applyFont="0" applyBorder="0" applyAlignment="0" applyProtection="0"/>
    <xf numFmtId="0" fontId="84" fillId="2" borderId="0" applyNumberFormat="0" applyFont="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90" fillId="0" borderId="0" applyNumberFormat="0" applyFill="0" applyBorder="0" applyAlignment="0" applyProtection="0"/>
    <xf numFmtId="0" fontId="77" fillId="0" borderId="0"/>
    <xf numFmtId="44" fontId="79" fillId="0" borderId="0" applyFont="0" applyFill="0" applyBorder="0" applyAlignment="0" applyProtection="0"/>
    <xf numFmtId="9" fontId="77" fillId="0" borderId="0" applyFont="0" applyFill="0" applyBorder="0" applyAlignment="0" applyProtection="0"/>
    <xf numFmtId="0" fontId="79" fillId="0" borderId="0"/>
    <xf numFmtId="0" fontId="77" fillId="0" borderId="0"/>
    <xf numFmtId="0" fontId="76" fillId="0" borderId="0"/>
    <xf numFmtId="0" fontId="75" fillId="0" borderId="0"/>
    <xf numFmtId="0" fontId="112" fillId="0" borderId="0"/>
    <xf numFmtId="0" fontId="74" fillId="0" borderId="0"/>
    <xf numFmtId="9" fontId="74" fillId="0" borderId="0" applyFont="0" applyFill="0" applyBorder="0" applyAlignment="0" applyProtection="0"/>
    <xf numFmtId="0" fontId="74" fillId="0" borderId="0"/>
    <xf numFmtId="0" fontId="73" fillId="0" borderId="0"/>
    <xf numFmtId="9" fontId="73" fillId="0" borderId="0" applyFont="0" applyFill="0" applyBorder="0" applyAlignment="0" applyProtection="0"/>
    <xf numFmtId="0" fontId="73" fillId="0" borderId="0"/>
    <xf numFmtId="0" fontId="72" fillId="0" borderId="0"/>
    <xf numFmtId="9" fontId="72" fillId="0" borderId="0" applyFont="0" applyFill="0" applyBorder="0" applyAlignment="0" applyProtection="0"/>
    <xf numFmtId="0" fontId="72" fillId="0" borderId="0"/>
    <xf numFmtId="0" fontId="71" fillId="0" borderId="0"/>
    <xf numFmtId="9" fontId="71" fillId="0" borderId="0" applyFont="0" applyFill="0" applyBorder="0" applyAlignment="0" applyProtection="0"/>
    <xf numFmtId="0" fontId="71" fillId="0" borderId="0"/>
    <xf numFmtId="0" fontId="70" fillId="0" borderId="0"/>
    <xf numFmtId="9" fontId="70" fillId="0" borderId="0" applyFont="0" applyFill="0" applyBorder="0" applyAlignment="0" applyProtection="0"/>
    <xf numFmtId="0" fontId="70" fillId="0" borderId="0"/>
    <xf numFmtId="0" fontId="69" fillId="0" borderId="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0" fontId="69" fillId="0" borderId="0"/>
    <xf numFmtId="9" fontId="69" fillId="0" borderId="0" applyFont="0" applyFill="0" applyBorder="0" applyAlignment="0" applyProtection="0"/>
    <xf numFmtId="0" fontId="69" fillId="0" borderId="0"/>
    <xf numFmtId="0" fontId="69" fillId="0" borderId="0"/>
    <xf numFmtId="0" fontId="69" fillId="0" borderId="0"/>
    <xf numFmtId="0" fontId="88"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113" fillId="0" borderId="0"/>
    <xf numFmtId="0" fontId="114" fillId="0" borderId="0"/>
    <xf numFmtId="0" fontId="68" fillId="0" borderId="0"/>
    <xf numFmtId="9" fontId="68"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43" fontId="88" fillId="0" borderId="0" applyFont="0" applyFill="0" applyBorder="0" applyAlignment="0" applyProtection="0"/>
    <xf numFmtId="44" fontId="88" fillId="0" borderId="0" applyFont="0" applyFill="0" applyBorder="0" applyAlignment="0" applyProtection="0"/>
    <xf numFmtId="0" fontId="66"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89" fillId="0" borderId="0"/>
    <xf numFmtId="0" fontId="66" fillId="0" borderId="0"/>
    <xf numFmtId="0" fontId="66" fillId="0" borderId="0"/>
    <xf numFmtId="0" fontId="66" fillId="0" borderId="0"/>
    <xf numFmtId="0" fontId="66" fillId="0" borderId="0"/>
    <xf numFmtId="0" fontId="89" fillId="0" borderId="0"/>
    <xf numFmtId="0" fontId="66" fillId="0" borderId="0"/>
    <xf numFmtId="0" fontId="66" fillId="0" borderId="0"/>
    <xf numFmtId="0" fontId="79" fillId="0" borderId="0"/>
    <xf numFmtId="9" fontId="79" fillId="0" borderId="0" applyFont="0" applyFill="0" applyBorder="0" applyAlignment="0" applyProtection="0"/>
    <xf numFmtId="0" fontId="66"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07" fillId="0" borderId="0"/>
    <xf numFmtId="0" fontId="79"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79" fillId="0" borderId="0" applyFont="0" applyFill="0" applyBorder="0" applyAlignment="0" applyProtection="0"/>
    <xf numFmtId="0" fontId="66" fillId="0" borderId="0"/>
    <xf numFmtId="9" fontId="66" fillId="0" borderId="0" applyFont="0" applyFill="0" applyBorder="0" applyAlignment="0" applyProtection="0"/>
    <xf numFmtId="0" fontId="66" fillId="0" borderId="0"/>
    <xf numFmtId="0" fontId="66" fillId="0" borderId="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66" fillId="0" borderId="0"/>
    <xf numFmtId="9" fontId="66" fillId="0" borderId="0" applyFont="0" applyFill="0" applyBorder="0" applyAlignment="0" applyProtection="0"/>
    <xf numFmtId="0" fontId="66" fillId="0" borderId="0"/>
    <xf numFmtId="0" fontId="66" fillId="0" borderId="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66" fillId="0" borderId="0"/>
    <xf numFmtId="9" fontId="66" fillId="0" borderId="0" applyFont="0" applyFill="0" applyBorder="0" applyAlignment="0" applyProtection="0"/>
    <xf numFmtId="0" fontId="66" fillId="0" borderId="0"/>
    <xf numFmtId="0" fontId="88" fillId="0" borderId="0"/>
    <xf numFmtId="0" fontId="88" fillId="0" borderId="0"/>
    <xf numFmtId="0" fontId="66" fillId="0" borderId="0"/>
    <xf numFmtId="0" fontId="65" fillId="0" borderId="0"/>
    <xf numFmtId="9" fontId="65" fillId="0" borderId="0" applyFont="0" applyFill="0" applyBorder="0" applyAlignment="0" applyProtection="0"/>
    <xf numFmtId="0" fontId="65" fillId="0" borderId="0"/>
    <xf numFmtId="43" fontId="65"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0" fontId="65" fillId="0" borderId="0"/>
    <xf numFmtId="0" fontId="65" fillId="0" borderId="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0" fontId="65" fillId="0" borderId="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0" fontId="65" fillId="0" borderId="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9" fontId="65" fillId="0" borderId="0" applyFont="0" applyFill="0" applyBorder="0" applyAlignment="0" applyProtection="0"/>
    <xf numFmtId="0" fontId="65" fillId="0" borderId="0"/>
    <xf numFmtId="0" fontId="65" fillId="0" borderId="0"/>
    <xf numFmtId="0" fontId="64"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88" fillId="0" borderId="0" applyFont="0" applyFill="0" applyBorder="0" applyAlignment="0" applyProtection="0"/>
    <xf numFmtId="43" fontId="79" fillId="0" borderId="0" applyFont="0" applyFill="0" applyBorder="0" applyAlignment="0" applyProtection="0"/>
    <xf numFmtId="0" fontId="64" fillId="0" borderId="0"/>
    <xf numFmtId="0" fontId="63" fillId="0" borderId="0"/>
    <xf numFmtId="43" fontId="88" fillId="0" borderId="0" applyFont="0" applyFill="0" applyBorder="0" applyAlignment="0" applyProtection="0"/>
    <xf numFmtId="0" fontId="62" fillId="0" borderId="0"/>
    <xf numFmtId="0" fontId="79" fillId="0" borderId="0"/>
    <xf numFmtId="0" fontId="61" fillId="0" borderId="0"/>
    <xf numFmtId="0" fontId="148" fillId="0" borderId="0"/>
    <xf numFmtId="9" fontId="148"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9" fontId="59" fillId="0" borderId="0" applyFont="0" applyFill="0" applyBorder="0" applyAlignment="0" applyProtection="0"/>
    <xf numFmtId="0" fontId="58" fillId="0" borderId="0"/>
    <xf numFmtId="43" fontId="58" fillId="0" borderId="0" applyFont="0" applyFill="0" applyBorder="0" applyAlignment="0" applyProtection="0"/>
    <xf numFmtId="0" fontId="149"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0" fontId="45"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0" fontId="154" fillId="0" borderId="0"/>
    <xf numFmtId="0" fontId="41" fillId="0" borderId="0"/>
    <xf numFmtId="43" fontId="42"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155" fillId="0" borderId="0"/>
    <xf numFmtId="0" fontId="30" fillId="0" borderId="0"/>
    <xf numFmtId="43" fontId="30" fillId="0" borderId="0" applyFont="0" applyFill="0" applyBorder="0" applyAlignment="0" applyProtection="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90" fillId="0" borderId="0" applyNumberFormat="0" applyFill="0" applyBorder="0" applyAlignment="0" applyProtection="0"/>
    <xf numFmtId="0" fontId="20" fillId="0" borderId="0"/>
    <xf numFmtId="43" fontId="20" fillId="0" borderId="0" applyFont="0" applyFill="0" applyBorder="0" applyAlignment="0" applyProtection="0"/>
    <xf numFmtId="0" fontId="19" fillId="0" borderId="0"/>
    <xf numFmtId="0" fontId="18" fillId="0" borderId="0"/>
    <xf numFmtId="0" fontId="159" fillId="0" borderId="0" applyNumberFormat="0" applyFill="0" applyBorder="0" applyAlignment="0" applyProtection="0"/>
    <xf numFmtId="0" fontId="17" fillId="0" borderId="0"/>
    <xf numFmtId="43" fontId="17" fillId="0" borderId="0" applyFont="0" applyFill="0" applyBorder="0" applyAlignment="0" applyProtection="0"/>
    <xf numFmtId="0" fontId="88" fillId="0" borderId="0"/>
    <xf numFmtId="0" fontId="160"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164" fillId="0" borderId="0"/>
    <xf numFmtId="0" fontId="7" fillId="0" borderId="0"/>
    <xf numFmtId="43" fontId="7" fillId="0" borderId="0" applyFont="0" applyFill="0" applyBorder="0" applyAlignment="0" applyProtection="0"/>
    <xf numFmtId="0" fontId="165" fillId="0" borderId="0"/>
    <xf numFmtId="0" fontId="6" fillId="0" borderId="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166"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761">
    <xf numFmtId="0" fontId="0" fillId="0" borderId="0" xfId="0"/>
    <xf numFmtId="0" fontId="86" fillId="0" borderId="0" xfId="0" applyFont="1" applyFill="1"/>
    <xf numFmtId="0" fontId="82" fillId="0" borderId="0" xfId="0" applyFont="1" applyFill="1" applyAlignment="1">
      <alignment horizontal="center"/>
    </xf>
    <xf numFmtId="0" fontId="79" fillId="0" borderId="0" xfId="0" applyFont="1"/>
    <xf numFmtId="0" fontId="116" fillId="0" borderId="0" xfId="0" applyFont="1" applyFill="1"/>
    <xf numFmtId="0" fontId="79" fillId="0" borderId="0" xfId="0" applyFont="1" applyFill="1"/>
    <xf numFmtId="3" fontId="79" fillId="0" borderId="0" xfId="0" applyNumberFormat="1" applyFont="1" applyFill="1"/>
    <xf numFmtId="0" fontId="86" fillId="0" borderId="0" xfId="0" applyFont="1"/>
    <xf numFmtId="0" fontId="117" fillId="0" borderId="0" xfId="3" applyFont="1" applyFill="1" applyAlignment="1">
      <alignment horizontal="center"/>
    </xf>
    <xf numFmtId="0" fontId="86" fillId="0" borderId="0" xfId="3" applyFont="1" applyFill="1"/>
    <xf numFmtId="0" fontId="116" fillId="0" borderId="0" xfId="3" applyFont="1" applyFill="1"/>
    <xf numFmtId="0" fontId="119" fillId="0" borderId="0" xfId="3" applyFont="1" applyFill="1"/>
    <xf numFmtId="49" fontId="119" fillId="0" borderId="0" xfId="3" applyNumberFormat="1" applyFont="1" applyFill="1" applyAlignment="1">
      <alignment horizontal="left" indent="1"/>
    </xf>
    <xf numFmtId="3" fontId="86" fillId="0" borderId="0" xfId="0" applyNumberFormat="1" applyFont="1" applyFill="1" applyAlignment="1"/>
    <xf numFmtId="3" fontId="86" fillId="0" borderId="0" xfId="0" applyNumberFormat="1" applyFont="1" applyFill="1"/>
    <xf numFmtId="0" fontId="121" fillId="0" borderId="0" xfId="0" applyFont="1" applyFill="1"/>
    <xf numFmtId="3" fontId="121" fillId="0" borderId="0" xfId="0" applyNumberFormat="1" applyFont="1" applyFill="1"/>
    <xf numFmtId="0" fontId="121" fillId="0" borderId="0" xfId="0" applyFont="1"/>
    <xf numFmtId="0" fontId="121" fillId="0" borderId="0" xfId="0" applyFont="1" applyFill="1" applyBorder="1"/>
    <xf numFmtId="0" fontId="120" fillId="5" borderId="24" xfId="3" applyFont="1" applyFill="1" applyBorder="1"/>
    <xf numFmtId="0" fontId="120" fillId="5" borderId="25" xfId="3" applyFont="1" applyFill="1" applyBorder="1" applyAlignment="1">
      <alignment horizontal="center" wrapText="1"/>
    </xf>
    <xf numFmtId="0" fontId="120" fillId="5" borderId="26" xfId="3" applyFont="1" applyFill="1" applyBorder="1" applyAlignment="1">
      <alignment horizontal="center"/>
    </xf>
    <xf numFmtId="38" fontId="121" fillId="0" borderId="28" xfId="1" applyNumberFormat="1" applyFont="1" applyBorder="1" applyAlignment="1">
      <alignment horizontal="right"/>
    </xf>
    <xf numFmtId="38" fontId="121" fillId="0" borderId="28" xfId="0" applyNumberFormat="1" applyFont="1" applyBorder="1"/>
    <xf numFmtId="0" fontId="121" fillId="0" borderId="30" xfId="0" applyFont="1" applyBorder="1"/>
    <xf numFmtId="0" fontId="120" fillId="5" borderId="28" xfId="3" applyFont="1" applyFill="1" applyBorder="1" applyAlignment="1">
      <alignment horizontal="center"/>
    </xf>
    <xf numFmtId="38" fontId="121" fillId="0" borderId="33" xfId="0" applyNumberFormat="1" applyFont="1" applyBorder="1"/>
    <xf numFmtId="0" fontId="121" fillId="0" borderId="0" xfId="3" applyFont="1" applyFill="1" applyAlignment="1">
      <alignment wrapText="1"/>
    </xf>
    <xf numFmtId="0" fontId="121" fillId="0" borderId="0" xfId="3" applyFont="1" applyFill="1"/>
    <xf numFmtId="43" fontId="124" fillId="0" borderId="0" xfId="1" applyFont="1" applyFill="1"/>
    <xf numFmtId="0" fontId="120" fillId="0" borderId="0" xfId="3" applyFont="1" applyFill="1"/>
    <xf numFmtId="0" fontId="120" fillId="0" borderId="0" xfId="3" applyFont="1" applyFill="1" applyBorder="1"/>
    <xf numFmtId="165" fontId="125" fillId="0" borderId="0" xfId="1" applyNumberFormat="1" applyFont="1" applyFill="1"/>
    <xf numFmtId="0" fontId="122" fillId="0" borderId="0" xfId="3" applyFont="1" applyFill="1"/>
    <xf numFmtId="0" fontId="123" fillId="0" borderId="0" xfId="3" applyFont="1" applyFill="1"/>
    <xf numFmtId="49" fontId="123" fillId="0" borderId="0" xfId="3" applyNumberFormat="1" applyFont="1" applyFill="1" applyAlignment="1">
      <alignment horizontal="left" wrapText="1"/>
    </xf>
    <xf numFmtId="49" fontId="121" fillId="0" borderId="0" xfId="3" applyNumberFormat="1" applyFont="1" applyFill="1" applyAlignment="1">
      <alignment horizontal="left" indent="1"/>
    </xf>
    <xf numFmtId="49" fontId="121" fillId="0" borderId="0" xfId="3" applyNumberFormat="1" applyFont="1" applyFill="1"/>
    <xf numFmtId="165" fontId="121" fillId="0" borderId="0" xfId="3" applyNumberFormat="1" applyFont="1" applyFill="1"/>
    <xf numFmtId="0" fontId="121" fillId="0" borderId="0" xfId="0" applyFont="1" applyFill="1" applyAlignment="1">
      <alignment horizontal="center"/>
    </xf>
    <xf numFmtId="3" fontId="121" fillId="0" borderId="0" xfId="0" applyNumberFormat="1" applyFont="1" applyFill="1" applyAlignment="1"/>
    <xf numFmtId="0" fontId="120" fillId="0" borderId="0" xfId="0" applyFont="1" applyFill="1" applyAlignment="1">
      <alignment horizontal="center"/>
    </xf>
    <xf numFmtId="0" fontId="123" fillId="0" borderId="0" xfId="0" applyFont="1"/>
    <xf numFmtId="0" fontId="118" fillId="0" borderId="0" xfId="3" applyFont="1" applyFill="1" applyAlignment="1">
      <alignment horizontal="centerContinuous"/>
    </xf>
    <xf numFmtId="165" fontId="126" fillId="0" borderId="0" xfId="1" applyNumberFormat="1" applyFont="1" applyFill="1" applyAlignment="1">
      <alignment horizontal="center"/>
    </xf>
    <xf numFmtId="0" fontId="126" fillId="0" borderId="0" xfId="3" applyFont="1" applyFill="1" applyAlignment="1">
      <alignment horizontal="center"/>
    </xf>
    <xf numFmtId="0" fontId="127" fillId="0" borderId="0" xfId="3" applyFont="1" applyFill="1"/>
    <xf numFmtId="0" fontId="82" fillId="0" borderId="0" xfId="3" applyFont="1" applyFill="1" applyAlignment="1">
      <alignment horizontal="centerContinuous"/>
    </xf>
    <xf numFmtId="165" fontId="128" fillId="0" borderId="0" xfId="1" applyNumberFormat="1" applyFont="1" applyFill="1" applyAlignment="1">
      <alignment horizontal="center"/>
    </xf>
    <xf numFmtId="0" fontId="128" fillId="0" borderId="0" xfId="3" applyFont="1" applyFill="1" applyAlignment="1">
      <alignment horizontal="center"/>
    </xf>
    <xf numFmtId="0" fontId="115" fillId="0" borderId="0" xfId="3" applyFont="1" applyFill="1"/>
    <xf numFmtId="0" fontId="123" fillId="0" borderId="29" xfId="0" applyFont="1" applyBorder="1"/>
    <xf numFmtId="0" fontId="123" fillId="0" borderId="2" xfId="0" applyFont="1" applyBorder="1"/>
    <xf numFmtId="0" fontId="123" fillId="0" borderId="27" xfId="0" applyFont="1" applyBorder="1"/>
    <xf numFmtId="0" fontId="123" fillId="0" borderId="0" xfId="0" applyFont="1" applyBorder="1"/>
    <xf numFmtId="0" fontId="122" fillId="5" borderId="27" xfId="3" applyFont="1" applyFill="1" applyBorder="1"/>
    <xf numFmtId="0" fontId="122" fillId="5" borderId="2" xfId="3" applyFont="1" applyFill="1" applyBorder="1" applyAlignment="1">
      <alignment horizontal="center" wrapText="1"/>
    </xf>
    <xf numFmtId="0" fontId="123" fillId="0" borderId="31" xfId="0" applyFont="1" applyBorder="1"/>
    <xf numFmtId="0" fontId="123" fillId="0" borderId="32" xfId="0" applyFont="1" applyBorder="1"/>
    <xf numFmtId="49" fontId="123" fillId="0" borderId="0" xfId="3" applyNumberFormat="1" applyFont="1" applyFill="1"/>
    <xf numFmtId="0" fontId="123" fillId="0" borderId="0" xfId="0" applyFont="1" applyFill="1"/>
    <xf numFmtId="5" fontId="121" fillId="0" borderId="0" xfId="0" applyNumberFormat="1" applyFont="1" applyFill="1" applyBorder="1" applyAlignment="1">
      <alignment vertical="center"/>
    </xf>
    <xf numFmtId="37" fontId="121" fillId="0" borderId="0" xfId="0" applyNumberFormat="1" applyFont="1" applyFill="1" applyBorder="1" applyAlignment="1">
      <alignment vertical="center"/>
    </xf>
    <xf numFmtId="0" fontId="116" fillId="0" borderId="0" xfId="0" applyFont="1" applyFill="1" applyAlignment="1">
      <alignment vertical="center"/>
    </xf>
    <xf numFmtId="43" fontId="86" fillId="0" borderId="0" xfId="1" applyFont="1" applyFill="1" applyAlignment="1">
      <alignment vertical="center"/>
    </xf>
    <xf numFmtId="0" fontId="86" fillId="0" borderId="0" xfId="0" applyFont="1" applyFill="1" applyAlignment="1">
      <alignment vertical="center"/>
    </xf>
    <xf numFmtId="43" fontId="79" fillId="0" borderId="0" xfId="1" applyFont="1" applyFill="1" applyAlignment="1">
      <alignment vertical="center"/>
    </xf>
    <xf numFmtId="0" fontId="79" fillId="0" borderId="0" xfId="0" applyFont="1" applyFill="1" applyAlignment="1">
      <alignment vertical="center"/>
    </xf>
    <xf numFmtId="43" fontId="121" fillId="0" borderId="0" xfId="1" applyFont="1" applyFill="1" applyAlignment="1">
      <alignment vertical="center"/>
    </xf>
    <xf numFmtId="0" fontId="121" fillId="0" borderId="0" xfId="0" applyFont="1" applyFill="1" applyAlignment="1">
      <alignment vertical="center"/>
    </xf>
    <xf numFmtId="5" fontId="130" fillId="0" borderId="0" xfId="0" applyNumberFormat="1" applyFont="1" applyFill="1" applyBorder="1" applyAlignment="1">
      <alignment vertical="center"/>
    </xf>
    <xf numFmtId="164" fontId="121" fillId="0" borderId="0" xfId="0" applyNumberFormat="1" applyFont="1" applyFill="1" applyBorder="1" applyAlignment="1">
      <alignment vertical="center"/>
    </xf>
    <xf numFmtId="37" fontId="130" fillId="0" borderId="0" xfId="0" applyNumberFormat="1" applyFont="1" applyFill="1" applyBorder="1" applyAlignment="1">
      <alignment vertical="center"/>
    </xf>
    <xf numFmtId="164" fontId="130" fillId="0" borderId="0" xfId="0" applyNumberFormat="1" applyFont="1" applyFill="1" applyBorder="1" applyAlignment="1">
      <alignment vertical="center"/>
    </xf>
    <xf numFmtId="0" fontId="121" fillId="0" borderId="0" xfId="0" applyFont="1" applyFill="1" applyBorder="1" applyAlignment="1">
      <alignment vertical="center"/>
    </xf>
    <xf numFmtId="3" fontId="121" fillId="0" borderId="0" xfId="0" applyNumberFormat="1" applyFont="1" applyFill="1" applyBorder="1" applyAlignment="1">
      <alignment vertical="center"/>
    </xf>
    <xf numFmtId="3" fontId="121" fillId="0" borderId="0" xfId="0" applyNumberFormat="1" applyFont="1" applyFill="1" applyAlignment="1">
      <alignment vertical="center"/>
    </xf>
    <xf numFmtId="3" fontId="121" fillId="0" borderId="0" xfId="0" applyNumberFormat="1" applyFont="1" applyFill="1" applyAlignment="1">
      <alignment horizontal="left" vertical="center"/>
    </xf>
    <xf numFmtId="3" fontId="79" fillId="0" borderId="0" xfId="0" applyNumberFormat="1" applyFont="1" applyFill="1" applyAlignment="1">
      <alignment vertical="center"/>
    </xf>
    <xf numFmtId="3" fontId="79" fillId="0" borderId="0" xfId="0" applyNumberFormat="1" applyFont="1" applyFill="1" applyAlignment="1">
      <alignment horizontal="left" vertical="center"/>
    </xf>
    <xf numFmtId="0" fontId="129" fillId="4" borderId="13" xfId="0" applyFont="1" applyFill="1" applyBorder="1" applyAlignment="1">
      <alignment vertical="center"/>
    </xf>
    <xf numFmtId="0" fontId="121" fillId="0" borderId="0" xfId="0" applyFont="1" applyFill="1" applyAlignment="1">
      <alignment horizontal="left" vertical="center"/>
    </xf>
    <xf numFmtId="164" fontId="120" fillId="0" borderId="0" xfId="0" applyNumberFormat="1" applyFont="1" applyFill="1" applyAlignment="1">
      <alignment horizontal="left" vertical="center"/>
    </xf>
    <xf numFmtId="167" fontId="133" fillId="0" borderId="0" xfId="13" applyNumberFormat="1" applyFont="1" applyFill="1"/>
    <xf numFmtId="3" fontId="135" fillId="0" borderId="0" xfId="0" applyNumberFormat="1" applyFont="1" applyFill="1"/>
    <xf numFmtId="41" fontId="133" fillId="0" borderId="0" xfId="4300" applyNumberFormat="1" applyFont="1"/>
    <xf numFmtId="41" fontId="133" fillId="0" borderId="0" xfId="50939" applyNumberFormat="1" applyFont="1" applyAlignment="1"/>
    <xf numFmtId="41" fontId="131" fillId="0" borderId="0" xfId="50939" applyNumberFormat="1" applyFont="1" applyFill="1" applyBorder="1" applyAlignment="1"/>
    <xf numFmtId="41" fontId="131" fillId="0" borderId="0" xfId="50939" applyNumberFormat="1" applyFont="1" applyBorder="1" applyAlignment="1"/>
    <xf numFmtId="41" fontId="131" fillId="0" borderId="12" xfId="50939" applyNumberFormat="1" applyFont="1" applyBorder="1" applyAlignment="1"/>
    <xf numFmtId="41" fontId="133" fillId="0" borderId="0" xfId="4300" applyNumberFormat="1" applyFont="1" applyFill="1" applyAlignment="1">
      <alignment horizontal="left"/>
    </xf>
    <xf numFmtId="165" fontId="133" fillId="0" borderId="0" xfId="1" applyNumberFormat="1" applyFont="1" applyAlignment="1"/>
    <xf numFmtId="0" fontId="133" fillId="0" borderId="0" xfId="50939" applyFont="1" applyAlignment="1"/>
    <xf numFmtId="169" fontId="133" fillId="0" borderId="0" xfId="50939" applyNumberFormat="1" applyFont="1" applyAlignment="1"/>
    <xf numFmtId="41" fontId="133" fillId="0" borderId="0" xfId="16" applyNumberFormat="1" applyFont="1"/>
    <xf numFmtId="41" fontId="133" fillId="0" borderId="0" xfId="16" quotePrefix="1" applyNumberFormat="1" applyFont="1" applyAlignment="1">
      <alignment horizontal="center"/>
    </xf>
    <xf numFmtId="0" fontId="133" fillId="0" borderId="0" xfId="50939" applyFont="1" applyAlignment="1">
      <alignment horizontal="left"/>
    </xf>
    <xf numFmtId="165" fontId="133" fillId="0" borderId="0" xfId="2234" applyNumberFormat="1" applyFont="1" applyAlignment="1"/>
    <xf numFmtId="0" fontId="133" fillId="0" borderId="0" xfId="4300" applyFont="1" applyBorder="1"/>
    <xf numFmtId="38" fontId="133" fillId="0" borderId="0" xfId="50939" applyNumberFormat="1" applyFont="1" applyAlignment="1"/>
    <xf numFmtId="41" fontId="133" fillId="0" borderId="0" xfId="16" applyNumberFormat="1" applyFont="1" applyAlignment="1"/>
    <xf numFmtId="0" fontId="131" fillId="0" borderId="0" xfId="50939" applyFont="1" applyAlignment="1"/>
    <xf numFmtId="0" fontId="133" fillId="0" borderId="0" xfId="4300" applyFont="1"/>
    <xf numFmtId="8" fontId="133" fillId="0" borderId="0" xfId="4300" applyNumberFormat="1" applyFont="1"/>
    <xf numFmtId="0" fontId="133" fillId="0" borderId="0" xfId="50939" applyFont="1" applyFill="1" applyAlignment="1"/>
    <xf numFmtId="165" fontId="133" fillId="0" borderId="0" xfId="1" applyNumberFormat="1" applyFont="1" applyFill="1" applyAlignment="1"/>
    <xf numFmtId="165" fontId="133" fillId="0" borderId="0" xfId="2234" applyNumberFormat="1" applyFont="1" applyFill="1" applyAlignment="1"/>
    <xf numFmtId="166" fontId="121" fillId="0" borderId="0" xfId="3" applyNumberFormat="1" applyFont="1" applyFill="1"/>
    <xf numFmtId="43" fontId="137" fillId="0" borderId="0" xfId="1" applyFont="1" applyFill="1" applyAlignment="1">
      <alignment horizontal="center" vertical="center"/>
    </xf>
    <xf numFmtId="43" fontId="133" fillId="0" borderId="0" xfId="1" applyFont="1" applyFill="1" applyAlignment="1">
      <alignment vertical="center"/>
    </xf>
    <xf numFmtId="0" fontId="131" fillId="3" borderId="11" xfId="0" applyFont="1" applyFill="1" applyBorder="1" applyAlignment="1">
      <alignment vertical="center"/>
    </xf>
    <xf numFmtId="0" fontId="131" fillId="3" borderId="34" xfId="0" applyFont="1" applyFill="1" applyBorder="1" applyAlignment="1">
      <alignment horizontal="center" vertical="center"/>
    </xf>
    <xf numFmtId="3" fontId="131" fillId="3" borderId="2" xfId="0" applyNumberFormat="1" applyFont="1" applyFill="1" applyBorder="1" applyAlignment="1">
      <alignment horizontal="center" vertical="center" wrapText="1"/>
    </xf>
    <xf numFmtId="3" fontId="131" fillId="3" borderId="2" xfId="0" applyNumberFormat="1" applyFont="1" applyFill="1" applyBorder="1" applyAlignment="1">
      <alignment horizontal="center" vertical="center"/>
    </xf>
    <xf numFmtId="5" fontId="134" fillId="0" borderId="0" xfId="10" applyNumberFormat="1" applyFont="1" applyFill="1" applyBorder="1" applyAlignment="1">
      <alignment horizontal="left" vertical="center"/>
    </xf>
    <xf numFmtId="5" fontId="134" fillId="0" borderId="0" xfId="10" applyNumberFormat="1" applyFont="1" applyFill="1" applyBorder="1" applyAlignment="1">
      <alignment vertical="center"/>
    </xf>
    <xf numFmtId="42" fontId="133" fillId="0" borderId="0" xfId="1" applyNumberFormat="1" applyFont="1" applyFill="1" applyBorder="1" applyAlignment="1">
      <alignment horizontal="left" vertical="center"/>
    </xf>
    <xf numFmtId="42" fontId="133" fillId="0" borderId="0" xfId="1" applyNumberFormat="1" applyFont="1" applyFill="1" applyBorder="1" applyAlignment="1">
      <alignment horizontal="center" vertical="center"/>
    </xf>
    <xf numFmtId="42" fontId="133" fillId="0" borderId="0" xfId="1" applyNumberFormat="1" applyFont="1" applyBorder="1" applyAlignment="1">
      <alignment horizontal="center" vertical="center"/>
    </xf>
    <xf numFmtId="165" fontId="133" fillId="0" borderId="0" xfId="1" applyNumberFormat="1" applyFont="1" applyFill="1" applyBorder="1" applyAlignment="1">
      <alignment vertical="center"/>
    </xf>
    <xf numFmtId="164" fontId="131" fillId="0" borderId="4" xfId="10" applyNumberFormat="1" applyFont="1" applyFill="1" applyBorder="1" applyAlignment="1">
      <alignment horizontal="left" vertical="center"/>
    </xf>
    <xf numFmtId="0" fontId="133" fillId="0" borderId="9" xfId="10" applyFont="1" applyBorder="1" applyAlignment="1">
      <alignment horizontal="center" vertical="center"/>
    </xf>
    <xf numFmtId="42" fontId="131" fillId="0" borderId="2" xfId="1" applyNumberFormat="1" applyFont="1" applyFill="1" applyBorder="1" applyAlignment="1">
      <alignment horizontal="left" vertical="center"/>
    </xf>
    <xf numFmtId="42" fontId="131" fillId="0" borderId="2" xfId="1" applyNumberFormat="1" applyFont="1" applyFill="1" applyBorder="1" applyAlignment="1">
      <alignment horizontal="center" vertical="center"/>
    </xf>
    <xf numFmtId="37" fontId="134" fillId="0" borderId="0" xfId="10" applyNumberFormat="1" applyFont="1" applyFill="1" applyBorder="1" applyAlignment="1">
      <alignment horizontal="left" vertical="center"/>
    </xf>
    <xf numFmtId="0" fontId="134" fillId="0" borderId="0" xfId="10" applyFont="1" applyFill="1" applyBorder="1" applyAlignment="1">
      <alignment vertical="center"/>
    </xf>
    <xf numFmtId="37" fontId="131" fillId="0" borderId="4" xfId="10" applyNumberFormat="1" applyFont="1" applyFill="1" applyBorder="1" applyAlignment="1">
      <alignment horizontal="left" vertical="center"/>
    </xf>
    <xf numFmtId="37" fontId="134" fillId="0" borderId="0" xfId="10" applyNumberFormat="1" applyFont="1" applyFill="1" applyBorder="1" applyAlignment="1">
      <alignment vertical="center"/>
    </xf>
    <xf numFmtId="0" fontId="134" fillId="0" borderId="0" xfId="10" applyFont="1" applyFill="1" applyBorder="1" applyAlignment="1">
      <alignment horizontal="left" vertical="center"/>
    </xf>
    <xf numFmtId="164" fontId="131" fillId="0" borderId="0" xfId="10" applyNumberFormat="1" applyFont="1" applyFill="1" applyBorder="1" applyAlignment="1">
      <alignment horizontal="left" vertical="center"/>
    </xf>
    <xf numFmtId="0" fontId="133" fillId="0" borderId="0" xfId="10" applyFont="1" applyBorder="1" applyAlignment="1">
      <alignment horizontal="center" vertical="center"/>
    </xf>
    <xf numFmtId="42" fontId="131" fillId="0" borderId="0" xfId="1" applyNumberFormat="1" applyFont="1" applyFill="1" applyBorder="1" applyAlignment="1">
      <alignment horizontal="left" vertical="center"/>
    </xf>
    <xf numFmtId="42" fontId="131" fillId="0" borderId="0" xfId="1" applyNumberFormat="1" applyFont="1" applyFill="1" applyBorder="1" applyAlignment="1">
      <alignment horizontal="center" vertical="center"/>
    </xf>
    <xf numFmtId="164" fontId="131" fillId="0" borderId="35" xfId="10" applyNumberFormat="1" applyFont="1" applyFill="1" applyBorder="1" applyAlignment="1">
      <alignment horizontal="left" vertical="center"/>
    </xf>
    <xf numFmtId="164" fontId="133" fillId="0" borderId="36" xfId="10" applyNumberFormat="1" applyFont="1" applyFill="1" applyBorder="1" applyAlignment="1">
      <alignment vertical="center"/>
    </xf>
    <xf numFmtId="42" fontId="131" fillId="0" borderId="38" xfId="1" applyNumberFormat="1" applyFont="1" applyFill="1" applyBorder="1" applyAlignment="1">
      <alignment horizontal="left" vertical="center"/>
    </xf>
    <xf numFmtId="0" fontId="136" fillId="0" borderId="0" xfId="10" applyFont="1" applyFill="1" applyBorder="1" applyAlignment="1">
      <alignment horizontal="left" vertical="center"/>
    </xf>
    <xf numFmtId="0" fontId="138" fillId="0" borderId="0" xfId="10" applyFont="1" applyFill="1" applyBorder="1" applyAlignment="1">
      <alignment horizontal="left" vertical="center"/>
    </xf>
    <xf numFmtId="164" fontId="134" fillId="0" borderId="0" xfId="10" applyNumberFormat="1" applyFont="1" applyFill="1" applyBorder="1" applyAlignment="1">
      <alignment horizontal="left" vertical="center"/>
    </xf>
    <xf numFmtId="164" fontId="134" fillId="0" borderId="0" xfId="10" applyNumberFormat="1" applyFont="1" applyFill="1" applyBorder="1" applyAlignment="1">
      <alignment horizontal="center" vertical="center"/>
    </xf>
    <xf numFmtId="164" fontId="133" fillId="0" borderId="12" xfId="10" applyNumberFormat="1" applyFont="1" applyFill="1" applyBorder="1" applyAlignment="1">
      <alignment vertical="center"/>
    </xf>
    <xf numFmtId="0" fontId="86" fillId="0" borderId="0" xfId="0" applyFont="1" applyFill="1" applyBorder="1" applyAlignment="1">
      <alignment vertical="center"/>
    </xf>
    <xf numFmtId="3" fontId="86" fillId="0" borderId="0" xfId="0" applyNumberFormat="1" applyFont="1" applyFill="1" applyBorder="1" applyAlignment="1">
      <alignment vertical="center"/>
    </xf>
    <xf numFmtId="3" fontId="86" fillId="0" borderId="0" xfId="0" applyNumberFormat="1" applyFont="1" applyFill="1" applyBorder="1" applyAlignment="1">
      <alignment horizontal="left" vertical="center"/>
    </xf>
    <xf numFmtId="43" fontId="86" fillId="0" borderId="0" xfId="1" applyFont="1" applyFill="1" applyBorder="1" applyAlignment="1">
      <alignment vertical="center"/>
    </xf>
    <xf numFmtId="3" fontId="86" fillId="0" borderId="0" xfId="0" applyNumberFormat="1" applyFont="1" applyFill="1" applyAlignment="1">
      <alignment vertical="center"/>
    </xf>
    <xf numFmtId="3" fontId="86" fillId="0" borderId="0" xfId="0" applyNumberFormat="1" applyFont="1" applyFill="1" applyAlignment="1">
      <alignment horizontal="left" vertical="center"/>
    </xf>
    <xf numFmtId="0" fontId="131" fillId="0" borderId="0" xfId="0" applyFont="1" applyFill="1" applyAlignment="1">
      <alignment vertical="center"/>
    </xf>
    <xf numFmtId="0" fontId="133" fillId="0" borderId="0" xfId="0" applyFont="1" applyFill="1" applyAlignment="1">
      <alignment vertical="center"/>
    </xf>
    <xf numFmtId="3" fontId="133" fillId="0" borderId="0" xfId="0" applyNumberFormat="1" applyFont="1" applyFill="1" applyAlignment="1">
      <alignment vertical="center"/>
    </xf>
    <xf numFmtId="3" fontId="133" fillId="0" borderId="0" xfId="0" applyNumberFormat="1" applyFont="1" applyFill="1" applyAlignment="1">
      <alignment horizontal="left" vertical="center"/>
    </xf>
    <xf numFmtId="0" fontId="133" fillId="0" borderId="0" xfId="0" applyFont="1" applyFill="1" applyAlignment="1">
      <alignment vertical="top" wrapText="1"/>
    </xf>
    <xf numFmtId="0" fontId="136" fillId="0" borderId="0" xfId="0" applyFont="1" applyFill="1" applyBorder="1" applyAlignment="1">
      <alignment horizontal="centerContinuous"/>
    </xf>
    <xf numFmtId="0" fontId="131" fillId="0" borderId="0" xfId="0" applyFont="1" applyFill="1" applyBorder="1" applyAlignment="1">
      <alignment horizontal="centerContinuous"/>
    </xf>
    <xf numFmtId="0" fontId="133" fillId="0" borderId="0" xfId="0" applyFont="1" applyFill="1"/>
    <xf numFmtId="0" fontId="131" fillId="0" borderId="0" xfId="0" applyFont="1" applyFill="1" applyAlignment="1">
      <alignment horizontal="center"/>
    </xf>
    <xf numFmtId="3" fontId="133" fillId="0" borderId="0" xfId="0" applyNumberFormat="1" applyFont="1" applyFill="1" applyAlignment="1"/>
    <xf numFmtId="3" fontId="133" fillId="0" borderId="0" xfId="0" applyNumberFormat="1" applyFont="1" applyFill="1"/>
    <xf numFmtId="0" fontId="131" fillId="3" borderId="8" xfId="0" applyFont="1" applyFill="1" applyBorder="1"/>
    <xf numFmtId="3" fontId="131" fillId="3" borderId="8" xfId="0" applyNumberFormat="1" applyFont="1" applyFill="1" applyBorder="1" applyAlignment="1">
      <alignment horizontal="center"/>
    </xf>
    <xf numFmtId="3" fontId="131" fillId="5" borderId="6" xfId="0" applyNumberFormat="1" applyFont="1" applyFill="1" applyBorder="1" applyAlignment="1">
      <alignment horizontal="center"/>
    </xf>
    <xf numFmtId="3" fontId="131" fillId="3" borderId="6" xfId="0" applyNumberFormat="1" applyFont="1" applyFill="1" applyBorder="1" applyAlignment="1">
      <alignment horizontal="center"/>
    </xf>
    <xf numFmtId="0" fontId="131" fillId="3" borderId="11" xfId="11" applyFont="1" applyFill="1" applyBorder="1" applyAlignment="1">
      <alignment horizontal="center"/>
    </xf>
    <xf numFmtId="3" fontId="131" fillId="3" borderId="11" xfId="11" applyNumberFormat="1" applyFont="1" applyFill="1" applyBorder="1" applyAlignment="1">
      <alignment horizontal="center"/>
    </xf>
    <xf numFmtId="3" fontId="131" fillId="3" borderId="23" xfId="11" applyNumberFormat="1" applyFont="1" applyFill="1" applyBorder="1" applyAlignment="1">
      <alignment horizontal="center"/>
    </xf>
    <xf numFmtId="3" fontId="131" fillId="5" borderId="23" xfId="11" applyNumberFormat="1" applyFont="1" applyFill="1" applyBorder="1" applyAlignment="1">
      <alignment horizontal="center"/>
    </xf>
    <xf numFmtId="3" fontId="131" fillId="3" borderId="23" xfId="0" applyNumberFormat="1" applyFont="1" applyFill="1" applyBorder="1" applyAlignment="1">
      <alignment horizontal="center"/>
    </xf>
    <xf numFmtId="0" fontId="131" fillId="0" borderId="0" xfId="11" applyFont="1" applyFill="1" applyBorder="1" applyAlignment="1">
      <alignment horizontal="center"/>
    </xf>
    <xf numFmtId="3" fontId="131" fillId="0" borderId="0" xfId="11" applyNumberFormat="1" applyFont="1" applyFill="1" applyBorder="1" applyAlignment="1">
      <alignment horizontal="center"/>
    </xf>
    <xf numFmtId="3" fontId="131" fillId="0" borderId="0" xfId="0" applyNumberFormat="1" applyFont="1" applyFill="1" applyBorder="1" applyAlignment="1">
      <alignment horizontal="center"/>
    </xf>
    <xf numFmtId="0" fontId="134" fillId="0" borderId="0" xfId="10" applyFont="1" applyFill="1" applyBorder="1" applyAlignment="1">
      <alignment horizontal="left"/>
    </xf>
    <xf numFmtId="3" fontId="134" fillId="0" borderId="0" xfId="10" quotePrefix="1" applyNumberFormat="1" applyFont="1" applyFill="1" applyBorder="1" applyAlignment="1">
      <alignment horizontal="center"/>
    </xf>
    <xf numFmtId="42" fontId="133" fillId="0" borderId="0" xfId="0" applyNumberFormat="1" applyFont="1" applyFill="1" applyBorder="1" applyAlignment="1"/>
    <xf numFmtId="43" fontId="133" fillId="0" borderId="0" xfId="1" applyFont="1" applyFill="1"/>
    <xf numFmtId="1" fontId="134" fillId="0" borderId="0" xfId="10" quotePrefix="1" applyNumberFormat="1" applyFont="1" applyFill="1" applyBorder="1" applyAlignment="1">
      <alignment horizontal="center"/>
    </xf>
    <xf numFmtId="164" fontId="131" fillId="0" borderId="4" xfId="10" applyNumberFormat="1" applyFont="1" applyFill="1" applyBorder="1" applyAlignment="1">
      <alignment horizontal="left" indent="3"/>
    </xf>
    <xf numFmtId="164" fontId="136" fillId="0" borderId="9" xfId="10" quotePrefix="1" applyNumberFormat="1" applyFont="1" applyFill="1" applyBorder="1" applyAlignment="1">
      <alignment horizontal="center"/>
    </xf>
    <xf numFmtId="42" fontId="131" fillId="0" borderId="2" xfId="0" applyNumberFormat="1" applyFont="1" applyFill="1" applyBorder="1" applyAlignment="1"/>
    <xf numFmtId="164" fontId="136" fillId="0" borderId="0" xfId="10" applyNumberFormat="1" applyFont="1" applyFill="1" applyBorder="1" applyAlignment="1">
      <alignment horizontal="left" indent="3"/>
    </xf>
    <xf numFmtId="164" fontId="136" fillId="0" borderId="0" xfId="10" quotePrefix="1" applyNumberFormat="1" applyFont="1" applyFill="1" applyBorder="1" applyAlignment="1">
      <alignment horizontal="center"/>
    </xf>
    <xf numFmtId="42" fontId="131" fillId="0" borderId="0" xfId="0" applyNumberFormat="1" applyFont="1" applyFill="1" applyBorder="1" applyAlignment="1"/>
    <xf numFmtId="0" fontId="134" fillId="0" borderId="0" xfId="0" applyFont="1" applyFill="1" applyBorder="1" applyAlignment="1">
      <alignment horizontal="left"/>
    </xf>
    <xf numFmtId="3" fontId="134" fillId="0" borderId="0" xfId="0" quotePrefix="1" applyNumberFormat="1" applyFont="1" applyFill="1" applyBorder="1" applyAlignment="1">
      <alignment horizontal="center"/>
    </xf>
    <xf numFmtId="164" fontId="136" fillId="0" borderId="9" xfId="10" applyNumberFormat="1" applyFont="1" applyFill="1" applyBorder="1" applyAlignment="1">
      <alignment horizontal="center"/>
    </xf>
    <xf numFmtId="164" fontId="136" fillId="0" borderId="0" xfId="10" applyNumberFormat="1" applyFont="1" applyFill="1" applyBorder="1" applyAlignment="1">
      <alignment horizontal="center"/>
    </xf>
    <xf numFmtId="0" fontId="134" fillId="0" borderId="0" xfId="10" applyFont="1" applyBorder="1"/>
    <xf numFmtId="0" fontId="134" fillId="0" borderId="0" xfId="10" quotePrefix="1" applyFont="1" applyBorder="1" applyAlignment="1">
      <alignment horizontal="center"/>
    </xf>
    <xf numFmtId="0" fontId="134" fillId="0" borderId="0" xfId="10" applyFont="1" applyBorder="1" applyAlignment="1">
      <alignment horizontal="center"/>
    </xf>
    <xf numFmtId="164" fontId="134" fillId="0" borderId="0" xfId="10" applyNumberFormat="1" applyFont="1" applyFill="1" applyBorder="1" applyAlignment="1">
      <alignment horizontal="left"/>
    </xf>
    <xf numFmtId="164" fontId="134" fillId="0" borderId="0" xfId="10" quotePrefix="1" applyNumberFormat="1" applyFont="1" applyFill="1" applyBorder="1" applyAlignment="1">
      <alignment horizontal="center"/>
    </xf>
    <xf numFmtId="0" fontId="134" fillId="0" borderId="0" xfId="10" applyFont="1" applyFill="1" applyBorder="1"/>
    <xf numFmtId="0" fontId="134" fillId="0" borderId="0" xfId="10" quotePrefix="1" applyFont="1" applyFill="1" applyBorder="1" applyAlignment="1">
      <alignment horizontal="center"/>
    </xf>
    <xf numFmtId="0" fontId="134" fillId="0" borderId="0" xfId="10" applyFont="1" applyBorder="1" applyAlignment="1">
      <alignment horizontal="center" wrapText="1"/>
    </xf>
    <xf numFmtId="42" fontId="131" fillId="0" borderId="9" xfId="0" applyNumberFormat="1" applyFont="1" applyFill="1" applyBorder="1" applyAlignment="1"/>
    <xf numFmtId="0" fontId="134" fillId="0" borderId="0" xfId="10" applyFont="1" applyBorder="1" applyAlignment="1">
      <alignment horizontal="left"/>
    </xf>
    <xf numFmtId="164" fontId="131" fillId="0" borderId="9" xfId="10" applyNumberFormat="1" applyFont="1" applyFill="1" applyBorder="1" applyAlignment="1">
      <alignment horizontal="center"/>
    </xf>
    <xf numFmtId="164" fontId="131" fillId="0" borderId="0" xfId="10" applyNumberFormat="1" applyFont="1" applyFill="1" applyBorder="1" applyAlignment="1">
      <alignment horizontal="left" indent="3"/>
    </xf>
    <xf numFmtId="164" fontId="131" fillId="0" borderId="0" xfId="10" applyNumberFormat="1" applyFont="1" applyFill="1" applyBorder="1" applyAlignment="1">
      <alignment horizontal="center"/>
    </xf>
    <xf numFmtId="164" fontId="131" fillId="0" borderId="35" xfId="10" applyNumberFormat="1" applyFont="1" applyFill="1" applyBorder="1"/>
    <xf numFmtId="164" fontId="131" fillId="0" borderId="36" xfId="10" applyNumberFormat="1" applyFont="1" applyFill="1" applyBorder="1" applyAlignment="1">
      <alignment horizontal="center"/>
    </xf>
    <xf numFmtId="42" fontId="131" fillId="0" borderId="36" xfId="0" applyNumberFormat="1" applyFont="1" applyFill="1" applyBorder="1" applyAlignment="1"/>
    <xf numFmtId="42" fontId="131" fillId="0" borderId="38" xfId="0" applyNumberFormat="1" applyFont="1" applyFill="1" applyBorder="1" applyAlignment="1"/>
    <xf numFmtId="0" fontId="136" fillId="0" borderId="0" xfId="0" applyFont="1" applyFill="1" applyAlignment="1">
      <alignment horizontal="centerContinuous"/>
    </xf>
    <xf numFmtId="0" fontId="131" fillId="0" borderId="0" xfId="0" applyFont="1" applyFill="1" applyAlignment="1">
      <alignment horizontal="centerContinuous"/>
    </xf>
    <xf numFmtId="0" fontId="133" fillId="5" borderId="10" xfId="0" applyFont="1" applyFill="1" applyBorder="1" applyAlignment="1">
      <alignment horizontal="center"/>
    </xf>
    <xf numFmtId="0" fontId="133" fillId="5" borderId="6" xfId="0" applyFont="1" applyFill="1" applyBorder="1" applyAlignment="1"/>
    <xf numFmtId="0" fontId="133" fillId="5" borderId="6" xfId="0" applyFont="1" applyFill="1" applyBorder="1" applyAlignment="1">
      <alignment horizontal="center"/>
    </xf>
    <xf numFmtId="0" fontId="133" fillId="5" borderId="7" xfId="0" applyFont="1" applyFill="1" applyBorder="1" applyAlignment="1">
      <alignment horizontal="center"/>
    </xf>
    <xf numFmtId="0" fontId="136" fillId="3" borderId="11" xfId="0" applyFont="1" applyFill="1" applyBorder="1" applyAlignment="1">
      <alignment horizontal="center" vertical="center"/>
    </xf>
    <xf numFmtId="0" fontId="136" fillId="3" borderId="3" xfId="0" applyFont="1" applyFill="1" applyBorder="1" applyAlignment="1">
      <alignment horizontal="center" vertical="center"/>
    </xf>
    <xf numFmtId="3" fontId="131" fillId="3" borderId="23" xfId="0" applyNumberFormat="1" applyFont="1" applyFill="1" applyBorder="1" applyAlignment="1">
      <alignment horizontal="center" vertical="center"/>
    </xf>
    <xf numFmtId="3" fontId="136" fillId="3" borderId="3" xfId="0" applyNumberFormat="1" applyFont="1" applyFill="1" applyBorder="1" applyAlignment="1">
      <alignment horizontal="center" vertical="center" wrapText="1"/>
    </xf>
    <xf numFmtId="3" fontId="131" fillId="3" borderId="3" xfId="0" applyNumberFormat="1" applyFont="1" applyFill="1" applyBorder="1" applyAlignment="1">
      <alignment horizontal="center" vertical="center" wrapText="1"/>
    </xf>
    <xf numFmtId="3" fontId="131" fillId="3" borderId="12" xfId="0" applyNumberFormat="1" applyFont="1" applyFill="1" applyBorder="1" applyAlignment="1">
      <alignment horizontal="center" vertical="center" wrapText="1"/>
    </xf>
    <xf numFmtId="3" fontId="131" fillId="3" borderId="23" xfId="0" applyNumberFormat="1" applyFont="1" applyFill="1" applyBorder="1" applyAlignment="1">
      <alignment horizontal="center" vertical="center" wrapText="1"/>
    </xf>
    <xf numFmtId="3" fontId="131" fillId="3" borderId="34" xfId="0" applyNumberFormat="1" applyFont="1" applyFill="1" applyBorder="1" applyAlignment="1">
      <alignment horizontal="center" vertical="center" wrapText="1"/>
    </xf>
    <xf numFmtId="0" fontId="136" fillId="0" borderId="0" xfId="0" applyFont="1" applyFill="1" applyBorder="1" applyAlignment="1">
      <alignment horizontal="center" vertical="center"/>
    </xf>
    <xf numFmtId="3" fontId="131" fillId="0" borderId="0" xfId="0" applyNumberFormat="1" applyFont="1" applyFill="1" applyBorder="1" applyAlignment="1">
      <alignment horizontal="center" vertical="center"/>
    </xf>
    <xf numFmtId="3" fontId="136" fillId="0" borderId="0" xfId="0" applyNumberFormat="1" applyFont="1" applyFill="1" applyBorder="1" applyAlignment="1">
      <alignment horizontal="center" vertical="center" wrapText="1"/>
    </xf>
    <xf numFmtId="3" fontId="131" fillId="0" borderId="0" xfId="0" applyNumberFormat="1" applyFont="1" applyFill="1" applyBorder="1" applyAlignment="1">
      <alignment horizontal="center" vertical="center" wrapText="1"/>
    </xf>
    <xf numFmtId="42" fontId="133" fillId="0" borderId="0" xfId="0" applyNumberFormat="1" applyFont="1" applyFill="1" applyBorder="1" applyAlignment="1">
      <alignment horizontal="right" vertical="center"/>
    </xf>
    <xf numFmtId="42" fontId="131" fillId="0" borderId="2" xfId="0" applyNumberFormat="1" applyFont="1" applyFill="1" applyBorder="1" applyAlignment="1">
      <alignment horizontal="right" vertical="center"/>
    </xf>
    <xf numFmtId="5" fontId="131" fillId="0" borderId="0" xfId="0" applyNumberFormat="1" applyFont="1" applyFill="1" applyBorder="1" applyAlignment="1">
      <alignment horizontal="left" vertical="center"/>
    </xf>
    <xf numFmtId="37" fontId="131" fillId="0" borderId="0" xfId="0" applyNumberFormat="1" applyFont="1" applyFill="1" applyBorder="1" applyAlignment="1">
      <alignment horizontal="left" vertical="center"/>
    </xf>
    <xf numFmtId="164" fontId="136" fillId="0" borderId="37" xfId="10" applyNumberFormat="1" applyFont="1" applyFill="1" applyBorder="1" applyAlignment="1">
      <alignment horizontal="left" vertical="center"/>
    </xf>
    <xf numFmtId="42" fontId="131" fillId="0" borderId="37" xfId="0" applyNumberFormat="1" applyFont="1" applyFill="1" applyBorder="1" applyAlignment="1">
      <alignment horizontal="left" vertical="center"/>
    </xf>
    <xf numFmtId="0" fontId="133" fillId="0" borderId="0" xfId="0" applyFont="1" applyFill="1" applyBorder="1" applyAlignment="1">
      <alignment horizontal="center"/>
    </xf>
    <xf numFmtId="0" fontId="133" fillId="5" borderId="8" xfId="0" applyFont="1" applyFill="1" applyBorder="1" applyAlignment="1">
      <alignment horizontal="center"/>
    </xf>
    <xf numFmtId="0" fontId="136" fillId="0" borderId="0" xfId="3" applyFont="1" applyFill="1" applyAlignment="1">
      <alignment horizontal="centerContinuous"/>
    </xf>
    <xf numFmtId="0" fontId="131" fillId="0" borderId="0" xfId="3" applyFont="1" applyFill="1" applyAlignment="1">
      <alignment horizontal="centerContinuous"/>
    </xf>
    <xf numFmtId="0" fontId="139" fillId="0" borderId="0" xfId="3" applyFont="1" applyFill="1" applyAlignment="1">
      <alignment horizontal="center"/>
    </xf>
    <xf numFmtId="49" fontId="139" fillId="0" borderId="0" xfId="3" applyNumberFormat="1" applyFont="1" applyFill="1" applyAlignment="1">
      <alignment horizontal="left" indent="1"/>
    </xf>
    <xf numFmtId="0" fontId="131" fillId="3" borderId="0" xfId="3" applyFont="1" applyFill="1" applyBorder="1" applyAlignment="1">
      <alignment horizontal="center" wrapText="1"/>
    </xf>
    <xf numFmtId="0" fontId="86" fillId="0" borderId="0" xfId="3" applyFont="1" applyFill="1" applyAlignment="1">
      <alignment wrapText="1"/>
    </xf>
    <xf numFmtId="0" fontId="133" fillId="0" borderId="0" xfId="3" applyFont="1" applyFill="1" applyBorder="1"/>
    <xf numFmtId="49" fontId="133" fillId="0" borderId="0" xfId="3" applyNumberFormat="1" applyFont="1" applyFill="1" applyBorder="1" applyAlignment="1">
      <alignment horizontal="left" indent="1"/>
    </xf>
    <xf numFmtId="0" fontId="133" fillId="0" borderId="0" xfId="3" applyFont="1" applyFill="1"/>
    <xf numFmtId="0" fontId="134" fillId="0" borderId="0" xfId="1" quotePrefix="1" applyNumberFormat="1" applyFont="1" applyFill="1" applyBorder="1" applyAlignment="1">
      <alignment vertical="top"/>
    </xf>
    <xf numFmtId="165" fontId="134" fillId="0" borderId="0" xfId="1" applyNumberFormat="1" applyFont="1" applyFill="1" applyBorder="1" applyAlignment="1">
      <alignment vertical="top" wrapText="1"/>
    </xf>
    <xf numFmtId="166" fontId="133" fillId="0" borderId="0" xfId="2" applyNumberFormat="1" applyFont="1" applyFill="1" applyBorder="1"/>
    <xf numFmtId="49" fontId="133" fillId="0" borderId="0" xfId="2" applyNumberFormat="1" applyFont="1" applyFill="1" applyBorder="1" applyAlignment="1">
      <alignment horizontal="center"/>
    </xf>
    <xf numFmtId="43" fontId="140" fillId="0" borderId="0" xfId="1" applyFont="1" applyFill="1"/>
    <xf numFmtId="0" fontId="131" fillId="0" borderId="2" xfId="3" applyFont="1" applyFill="1" applyBorder="1" applyAlignment="1"/>
    <xf numFmtId="0" fontId="136" fillId="0" borderId="2" xfId="3" applyFont="1" applyFill="1" applyBorder="1"/>
    <xf numFmtId="166" fontId="131" fillId="0" borderId="2" xfId="2" applyNumberFormat="1" applyFont="1" applyFill="1" applyBorder="1"/>
    <xf numFmtId="165" fontId="141" fillId="0" borderId="0" xfId="1" applyNumberFormat="1" applyFont="1" applyFill="1" applyBorder="1"/>
    <xf numFmtId="165" fontId="139" fillId="0" borderId="0" xfId="1" applyNumberFormat="1" applyFont="1" applyFill="1" applyBorder="1" applyAlignment="1">
      <alignment horizontal="center"/>
    </xf>
    <xf numFmtId="165" fontId="142" fillId="0" borderId="0" xfId="1" applyNumberFormat="1" applyFont="1" applyFill="1" applyBorder="1"/>
    <xf numFmtId="49" fontId="141" fillId="0" borderId="0" xfId="1" applyNumberFormat="1" applyFont="1" applyFill="1" applyBorder="1" applyAlignment="1">
      <alignment horizontal="center"/>
    </xf>
    <xf numFmtId="43" fontId="141" fillId="0" borderId="0" xfId="1" applyFont="1" applyFill="1" applyBorder="1" applyAlignment="1">
      <alignment horizontal="center"/>
    </xf>
    <xf numFmtId="0" fontId="131" fillId="0" borderId="38" xfId="3" applyFont="1" applyFill="1" applyBorder="1"/>
    <xf numFmtId="0" fontId="136" fillId="0" borderId="38" xfId="3" applyFont="1" applyFill="1" applyBorder="1"/>
    <xf numFmtId="166" fontId="131" fillId="0" borderId="38" xfId="2" applyNumberFormat="1" applyFont="1" applyFill="1" applyBorder="1"/>
    <xf numFmtId="0" fontId="138" fillId="0" borderId="0" xfId="3" applyFont="1" applyFill="1" applyBorder="1"/>
    <xf numFmtId="0" fontId="136" fillId="0" borderId="0" xfId="3" applyFont="1" applyFill="1" applyBorder="1"/>
    <xf numFmtId="166" fontId="131" fillId="0" borderId="0" xfId="2" applyNumberFormat="1" applyFont="1" applyFill="1" applyBorder="1"/>
    <xf numFmtId="49" fontId="131" fillId="0" borderId="0" xfId="2" applyNumberFormat="1" applyFont="1" applyFill="1" applyBorder="1" applyAlignment="1">
      <alignment horizontal="center"/>
    </xf>
    <xf numFmtId="43" fontId="131" fillId="0" borderId="0" xfId="1" applyFont="1" applyFill="1" applyBorder="1" applyAlignment="1">
      <alignment horizontal="center"/>
    </xf>
    <xf numFmtId="0" fontId="134" fillId="0" borderId="0" xfId="3" applyFont="1" applyFill="1" applyBorder="1" applyAlignment="1">
      <alignment horizontal="left" indent="1"/>
    </xf>
    <xf numFmtId="0" fontId="134" fillId="0" borderId="0" xfId="3" applyFont="1" applyFill="1" applyBorder="1"/>
    <xf numFmtId="0" fontId="136" fillId="0" borderId="0" xfId="3" applyFont="1" applyFill="1" applyBorder="1" applyAlignment="1">
      <alignment horizontal="left" indent="1"/>
    </xf>
    <xf numFmtId="166" fontId="134" fillId="0" borderId="0" xfId="2" applyNumberFormat="1" applyFont="1" applyFill="1" applyBorder="1"/>
    <xf numFmtId="49" fontId="134" fillId="0" borderId="0" xfId="2" applyNumberFormat="1" applyFont="1" applyFill="1" applyBorder="1" applyAlignment="1">
      <alignment horizontal="center"/>
    </xf>
    <xf numFmtId="0" fontId="133" fillId="0" borderId="0" xfId="3" applyFont="1" applyFill="1" applyBorder="1" applyAlignment="1">
      <alignment horizontal="left" indent="1"/>
    </xf>
    <xf numFmtId="166" fontId="140" fillId="0" borderId="0" xfId="3" applyNumberFormat="1" applyFont="1" applyFill="1" applyBorder="1"/>
    <xf numFmtId="0" fontId="131" fillId="0" borderId="0" xfId="3" applyFont="1" applyFill="1" applyBorder="1"/>
    <xf numFmtId="0" fontId="134" fillId="0" borderId="0" xfId="3" applyNumberFormat="1" applyFont="1" applyFill="1" applyAlignment="1">
      <alignment horizontal="left"/>
    </xf>
    <xf numFmtId="49" fontId="134" fillId="0" borderId="0" xfId="3" applyNumberFormat="1" applyFont="1" applyFill="1" applyAlignment="1">
      <alignment wrapText="1"/>
    </xf>
    <xf numFmtId="43" fontId="134" fillId="0" borderId="0" xfId="1" applyFont="1" applyFill="1" applyAlignment="1">
      <alignment wrapText="1"/>
    </xf>
    <xf numFmtId="0" fontId="133" fillId="0" borderId="0" xfId="0" applyFont="1"/>
    <xf numFmtId="49" fontId="134" fillId="0" borderId="0" xfId="3" applyNumberFormat="1" applyFont="1" applyFill="1" applyAlignment="1">
      <alignment horizontal="left" wrapText="1"/>
    </xf>
    <xf numFmtId="0" fontId="133" fillId="0" borderId="0" xfId="4300" applyFont="1" applyFill="1"/>
    <xf numFmtId="0" fontId="131" fillId="0" borderId="0" xfId="4300" applyFont="1" applyAlignment="1">
      <alignment horizontal="left"/>
    </xf>
    <xf numFmtId="0" fontId="131" fillId="0" borderId="0" xfId="4300" applyFont="1" applyAlignment="1"/>
    <xf numFmtId="49" fontId="131" fillId="0" borderId="0" xfId="4300" applyNumberFormat="1" applyFont="1" applyAlignment="1">
      <alignment horizontal="left"/>
    </xf>
    <xf numFmtId="0" fontId="131" fillId="0" borderId="0" xfId="4300" applyFont="1" applyAlignment="1">
      <alignment horizontal="center"/>
    </xf>
    <xf numFmtId="41" fontId="131" fillId="0" borderId="0" xfId="4300" applyNumberFormat="1" applyFont="1" applyAlignment="1">
      <alignment horizontal="center"/>
    </xf>
    <xf numFmtId="38" fontId="133" fillId="0" borderId="46" xfId="4300" applyNumberFormat="1" applyFont="1" applyBorder="1" applyAlignment="1">
      <alignment horizontal="center"/>
    </xf>
    <xf numFmtId="38" fontId="133" fillId="0" borderId="39" xfId="4300" applyNumberFormat="1" applyFont="1" applyBorder="1" applyAlignment="1">
      <alignment horizontal="center"/>
    </xf>
    <xf numFmtId="38" fontId="133" fillId="0" borderId="39" xfId="4300" applyNumberFormat="1" applyFont="1" applyFill="1" applyBorder="1" applyAlignment="1">
      <alignment horizontal="center"/>
    </xf>
    <xf numFmtId="38" fontId="133" fillId="0" borderId="40" xfId="4300" applyNumberFormat="1" applyFont="1" applyBorder="1" applyAlignment="1">
      <alignment horizontal="center"/>
    </xf>
    <xf numFmtId="38" fontId="133" fillId="0" borderId="0" xfId="4300" applyNumberFormat="1" applyFont="1" applyBorder="1" applyAlignment="1">
      <alignment horizontal="center" vertical="center" wrapText="1"/>
    </xf>
    <xf numFmtId="38" fontId="133" fillId="0" borderId="51" xfId="4300" applyNumberFormat="1" applyFont="1" applyBorder="1" applyAlignment="1">
      <alignment horizontal="center" vertical="center" wrapText="1"/>
    </xf>
    <xf numFmtId="38" fontId="133" fillId="0" borderId="41" xfId="4300" applyNumberFormat="1" applyFont="1" applyBorder="1" applyAlignment="1">
      <alignment horizontal="center" vertical="center" wrapText="1"/>
    </xf>
    <xf numFmtId="38" fontId="133" fillId="0" borderId="41" xfId="4300" applyNumberFormat="1" applyFont="1" applyFill="1" applyBorder="1" applyAlignment="1">
      <alignment horizontal="center" vertical="center" wrapText="1"/>
    </xf>
    <xf numFmtId="38" fontId="133" fillId="0" borderId="42" xfId="4300" applyNumberFormat="1" applyFont="1" applyBorder="1" applyAlignment="1">
      <alignment horizontal="center" vertical="center"/>
    </xf>
    <xf numFmtId="0" fontId="131" fillId="0" borderId="43" xfId="4300" applyFont="1" applyBorder="1" applyAlignment="1">
      <alignment horizontal="center"/>
    </xf>
    <xf numFmtId="0" fontId="131" fillId="28" borderId="52" xfId="4300" applyFont="1" applyFill="1" applyBorder="1" applyAlignment="1">
      <alignment horizontal="center"/>
    </xf>
    <xf numFmtId="41" fontId="133" fillId="0" borderId="53" xfId="4300" applyNumberFormat="1" applyFont="1" applyBorder="1"/>
    <xf numFmtId="41" fontId="133" fillId="0" borderId="54" xfId="4300" applyNumberFormat="1" applyFont="1" applyBorder="1"/>
    <xf numFmtId="41" fontId="133" fillId="0" borderId="56" xfId="4300" applyNumberFormat="1" applyFont="1" applyFill="1" applyBorder="1"/>
    <xf numFmtId="41" fontId="133" fillId="0" borderId="57" xfId="4300" applyNumberFormat="1" applyFont="1" applyFill="1" applyBorder="1"/>
    <xf numFmtId="0" fontId="133" fillId="0" borderId="2" xfId="4300" applyFont="1" applyFill="1" applyBorder="1" applyAlignment="1">
      <alignment vertical="center" wrapText="1"/>
    </xf>
    <xf numFmtId="0" fontId="131" fillId="28" borderId="45" xfId="4300" applyFont="1" applyFill="1" applyBorder="1" applyAlignment="1">
      <alignment horizontal="center" wrapText="1"/>
    </xf>
    <xf numFmtId="0" fontId="133" fillId="0" borderId="29" xfId="4300" applyFont="1" applyBorder="1"/>
    <xf numFmtId="0" fontId="136" fillId="0" borderId="44" xfId="4300" applyFont="1" applyFill="1" applyBorder="1" applyAlignment="1">
      <alignment horizontal="right" wrapText="1"/>
    </xf>
    <xf numFmtId="0" fontId="136" fillId="0" borderId="0" xfId="4300" applyFont="1" applyFill="1" applyBorder="1" applyAlignment="1">
      <alignment horizontal="right" wrapText="1"/>
    </xf>
    <xf numFmtId="0" fontId="133" fillId="28" borderId="43" xfId="4300" applyFont="1" applyFill="1" applyBorder="1"/>
    <xf numFmtId="0" fontId="133" fillId="0" borderId="0" xfId="4300" applyFont="1" applyAlignment="1">
      <alignment horizontal="center"/>
    </xf>
    <xf numFmtId="0" fontId="133" fillId="0" borderId="0" xfId="4300" applyFont="1" applyFill="1" applyBorder="1"/>
    <xf numFmtId="38" fontId="131" fillId="0" borderId="0" xfId="4300" applyNumberFormat="1" applyFont="1" applyBorder="1"/>
    <xf numFmtId="0" fontId="134" fillId="0" borderId="0" xfId="0" applyFont="1" applyFill="1"/>
    <xf numFmtId="0" fontId="133" fillId="0" borderId="0" xfId="0" applyFont="1" applyBorder="1" applyAlignment="1">
      <alignment horizontal="center"/>
    </xf>
    <xf numFmtId="37" fontId="133" fillId="0" borderId="0" xfId="0" applyNumberFormat="1" applyFont="1" applyBorder="1" applyAlignment="1">
      <alignment horizontal="center"/>
    </xf>
    <xf numFmtId="0" fontId="131" fillId="3" borderId="11" xfId="0" applyFont="1" applyFill="1" applyBorder="1" applyAlignment="1">
      <alignment horizontal="center" vertical="center"/>
    </xf>
    <xf numFmtId="0" fontId="131" fillId="3" borderId="3" xfId="0" applyFont="1" applyFill="1" applyBorder="1" applyAlignment="1">
      <alignment horizontal="center" vertical="center"/>
    </xf>
    <xf numFmtId="3" fontId="131" fillId="3" borderId="34" xfId="0" applyNumberFormat="1" applyFont="1" applyFill="1" applyBorder="1" applyAlignment="1">
      <alignment horizontal="center" vertical="center"/>
    </xf>
    <xf numFmtId="3" fontId="136" fillId="3" borderId="9" xfId="0" applyNumberFormat="1" applyFont="1" applyFill="1" applyBorder="1" applyAlignment="1">
      <alignment horizontal="center" vertical="center" wrapText="1"/>
    </xf>
    <xf numFmtId="3" fontId="136" fillId="3" borderId="2" xfId="0" applyNumberFormat="1" applyFont="1" applyFill="1" applyBorder="1" applyAlignment="1">
      <alignment horizontal="center" vertical="center" wrapText="1"/>
    </xf>
    <xf numFmtId="3" fontId="131" fillId="3" borderId="4" xfId="0" applyNumberFormat="1" applyFont="1" applyFill="1" applyBorder="1" applyAlignment="1">
      <alignment horizontal="center" vertical="center" wrapText="1"/>
    </xf>
    <xf numFmtId="42" fontId="133" fillId="0" borderId="0" xfId="0" applyNumberFormat="1" applyFont="1" applyFill="1" applyBorder="1" applyAlignment="1">
      <alignment vertical="center"/>
    </xf>
    <xf numFmtId="42" fontId="131" fillId="0" borderId="2" xfId="0" applyNumberFormat="1" applyFont="1" applyFill="1" applyBorder="1" applyAlignment="1">
      <alignment vertical="center"/>
    </xf>
    <xf numFmtId="164" fontId="131" fillId="0" borderId="0" xfId="0" applyNumberFormat="1" applyFont="1" applyFill="1" applyAlignment="1">
      <alignment vertical="center"/>
    </xf>
    <xf numFmtId="164" fontId="134" fillId="0" borderId="0" xfId="10" applyNumberFormat="1" applyFont="1" applyFill="1" applyBorder="1" applyAlignment="1">
      <alignment vertical="center"/>
    </xf>
    <xf numFmtId="42" fontId="131" fillId="0" borderId="0" xfId="0" applyNumberFormat="1" applyFont="1" applyFill="1" applyBorder="1" applyAlignment="1">
      <alignment vertical="center"/>
    </xf>
    <xf numFmtId="164" fontId="136" fillId="0" borderId="38" xfId="10" applyNumberFormat="1" applyFont="1" applyFill="1" applyBorder="1" applyAlignment="1">
      <alignment vertical="center"/>
    </xf>
    <xf numFmtId="42" fontId="131" fillId="0" borderId="38" xfId="0" applyNumberFormat="1" applyFont="1" applyFill="1" applyBorder="1" applyAlignment="1">
      <alignment vertical="center"/>
    </xf>
    <xf numFmtId="42" fontId="121" fillId="0" borderId="0" xfId="0" applyNumberFormat="1" applyFont="1" applyFill="1" applyBorder="1" applyAlignment="1">
      <alignment vertical="center"/>
    </xf>
    <xf numFmtId="0" fontId="143" fillId="0" borderId="0" xfId="50935" applyFont="1"/>
    <xf numFmtId="41" fontId="131" fillId="28" borderId="55" xfId="4300" applyNumberFormat="1" applyFont="1" applyFill="1" applyBorder="1"/>
    <xf numFmtId="42" fontId="133" fillId="0" borderId="0" xfId="1" applyNumberFormat="1" applyFont="1" applyFill="1" applyBorder="1" applyAlignment="1">
      <alignment horizontal="center"/>
    </xf>
    <xf numFmtId="42" fontId="131" fillId="0" borderId="2" xfId="1" applyNumberFormat="1" applyFont="1" applyFill="1" applyBorder="1" applyAlignment="1">
      <alignment horizontal="center"/>
    </xf>
    <xf numFmtId="0" fontId="131" fillId="0" borderId="10" xfId="0" applyFont="1" applyFill="1" applyBorder="1" applyAlignment="1">
      <alignment horizontal="center" vertical="center"/>
    </xf>
    <xf numFmtId="3" fontId="131" fillId="0" borderId="10" xfId="0" applyNumberFormat="1" applyFont="1" applyFill="1" applyBorder="1" applyAlignment="1">
      <alignment horizontal="center" vertical="center"/>
    </xf>
    <xf numFmtId="3" fontId="136" fillId="0" borderId="10" xfId="0" applyNumberFormat="1" applyFont="1" applyFill="1" applyBorder="1" applyAlignment="1">
      <alignment horizontal="center" vertical="center" wrapText="1"/>
    </xf>
    <xf numFmtId="3" fontId="131" fillId="0" borderId="10" xfId="0" applyNumberFormat="1" applyFont="1" applyFill="1" applyBorder="1" applyAlignment="1">
      <alignment horizontal="center" vertical="center" wrapText="1"/>
    </xf>
    <xf numFmtId="41" fontId="132" fillId="0" borderId="0" xfId="4300" applyNumberFormat="1" applyFont="1" applyAlignment="1"/>
    <xf numFmtId="41" fontId="132" fillId="0" borderId="0" xfId="4300" applyNumberFormat="1" applyFont="1"/>
    <xf numFmtId="41" fontId="131" fillId="0" borderId="58" xfId="4300" quotePrefix="1" applyNumberFormat="1" applyFont="1" applyBorder="1" applyAlignment="1">
      <alignment horizontal="center"/>
    </xf>
    <xf numFmtId="41" fontId="132" fillId="0" borderId="0" xfId="50939" applyNumberFormat="1" applyFont="1" applyAlignment="1"/>
    <xf numFmtId="41" fontId="79" fillId="0" borderId="0" xfId="4300" applyNumberFormat="1"/>
    <xf numFmtId="0" fontId="132" fillId="0" borderId="0" xfId="4300" applyFont="1" applyAlignment="1"/>
    <xf numFmtId="43" fontId="132" fillId="0" borderId="0" xfId="1" applyFont="1" applyAlignment="1"/>
    <xf numFmtId="15" fontId="132" fillId="0" borderId="0" xfId="50939" applyNumberFormat="1" applyFont="1" applyAlignment="1"/>
    <xf numFmtId="41" fontId="132" fillId="0" borderId="0" xfId="16" applyNumberFormat="1" applyFont="1" applyAlignment="1"/>
    <xf numFmtId="0" fontId="132" fillId="0" borderId="0" xfId="50939" applyFont="1" applyAlignment="1"/>
    <xf numFmtId="41" fontId="132" fillId="0" borderId="0" xfId="16" applyNumberFormat="1" applyFont="1"/>
    <xf numFmtId="0" fontId="132" fillId="0" borderId="0" xfId="4300" applyFont="1"/>
    <xf numFmtId="43" fontId="132" fillId="0" borderId="0" xfId="1" applyFont="1"/>
    <xf numFmtId="169" fontId="132" fillId="0" borderId="0" xfId="4300" applyNumberFormat="1" applyFont="1"/>
    <xf numFmtId="8" fontId="132" fillId="0" borderId="0" xfId="4300" applyNumberFormat="1" applyFont="1"/>
    <xf numFmtId="0" fontId="132" fillId="0" borderId="0" xfId="4300" applyFont="1" applyFill="1"/>
    <xf numFmtId="43" fontId="132" fillId="0" borderId="0" xfId="1" applyFont="1" applyFill="1"/>
    <xf numFmtId="0" fontId="79" fillId="0" borderId="0" xfId="4300" applyAlignment="1"/>
    <xf numFmtId="0" fontId="79" fillId="0" borderId="0" xfId="4300"/>
    <xf numFmtId="169" fontId="79" fillId="0" borderId="0" xfId="4300" applyNumberFormat="1"/>
    <xf numFmtId="0" fontId="133" fillId="0" borderId="59" xfId="4300" applyFont="1" applyFill="1" applyBorder="1" applyAlignment="1">
      <alignment vertical="center" wrapText="1"/>
    </xf>
    <xf numFmtId="42" fontId="121" fillId="0" borderId="0" xfId="0" applyNumberFormat="1" applyFont="1" applyFill="1" applyAlignment="1">
      <alignment vertical="center"/>
    </xf>
    <xf numFmtId="17" fontId="131" fillId="0" borderId="0" xfId="0" applyNumberFormat="1" applyFont="1" applyBorder="1" applyAlignment="1">
      <alignment horizontal="center"/>
    </xf>
    <xf numFmtId="0" fontId="131" fillId="0" borderId="61" xfId="50939" quotePrefix="1" applyFont="1" applyBorder="1" applyAlignment="1">
      <alignment horizontal="left"/>
    </xf>
    <xf numFmtId="41" fontId="121" fillId="0" borderId="0" xfId="0" applyNumberFormat="1" applyFont="1"/>
    <xf numFmtId="0" fontId="121" fillId="0" borderId="0" xfId="0" applyFont="1" applyBorder="1"/>
    <xf numFmtId="167" fontId="145" fillId="0" borderId="62" xfId="14204" applyNumberFormat="1" applyFont="1" applyFill="1" applyBorder="1" applyAlignment="1">
      <alignment horizontal="center"/>
    </xf>
    <xf numFmtId="41" fontId="131" fillId="0" borderId="61" xfId="50939" applyNumberFormat="1" applyFont="1" applyBorder="1" applyAlignment="1"/>
    <xf numFmtId="0" fontId="134" fillId="0" borderId="0" xfId="3" applyFont="1" applyFill="1"/>
    <xf numFmtId="41" fontId="131" fillId="28" borderId="63" xfId="4300" applyNumberFormat="1" applyFont="1" applyFill="1" applyBorder="1"/>
    <xf numFmtId="41" fontId="131" fillId="0" borderId="0" xfId="50939" applyNumberFormat="1" applyFont="1" applyAlignment="1">
      <alignment horizontal="center"/>
    </xf>
    <xf numFmtId="2" fontId="134" fillId="0" borderId="0" xfId="0" applyNumberFormat="1" applyFont="1" applyFill="1"/>
    <xf numFmtId="2" fontId="133" fillId="0" borderId="0" xfId="0" applyNumberFormat="1" applyFont="1" applyFill="1"/>
    <xf numFmtId="0" fontId="131" fillId="0" borderId="0" xfId="0" applyFont="1" applyAlignment="1">
      <alignment horizontal="left"/>
    </xf>
    <xf numFmtId="164" fontId="131" fillId="0" borderId="37" xfId="10" applyNumberFormat="1" applyFont="1" applyFill="1" applyBorder="1"/>
    <xf numFmtId="172" fontId="131" fillId="0" borderId="37" xfId="10" applyNumberFormat="1" applyFont="1" applyFill="1" applyBorder="1"/>
    <xf numFmtId="0" fontId="131" fillId="0" borderId="0" xfId="50939" quotePrefix="1" applyFont="1" applyBorder="1" applyAlignment="1">
      <alignment horizontal="left"/>
    </xf>
    <xf numFmtId="0" fontId="134" fillId="0" borderId="0" xfId="1" quotePrefix="1" applyNumberFormat="1" applyFont="1" applyFill="1" applyBorder="1" applyAlignment="1">
      <alignment horizontal="left" vertical="top"/>
    </xf>
    <xf numFmtId="167" fontId="133" fillId="0" borderId="0" xfId="13" applyNumberFormat="1" applyFont="1" applyFill="1" applyAlignment="1"/>
    <xf numFmtId="0" fontId="133" fillId="0" borderId="0" xfId="3" applyNumberFormat="1" applyFont="1" applyFill="1" applyAlignment="1">
      <alignment horizontal="left"/>
    </xf>
    <xf numFmtId="3" fontId="131" fillId="5" borderId="0" xfId="0" applyNumberFormat="1" applyFont="1" applyFill="1" applyAlignment="1">
      <alignment horizontal="center" vertical="center" wrapText="1"/>
    </xf>
    <xf numFmtId="3" fontId="131" fillId="3" borderId="6" xfId="0" applyNumberFormat="1" applyFont="1" applyFill="1" applyBorder="1" applyAlignment="1"/>
    <xf numFmtId="3" fontId="131" fillId="3" borderId="23" xfId="11" applyNumberFormat="1" applyFont="1" applyFill="1" applyBorder="1" applyAlignment="1">
      <alignment horizontal="center" vertical="top"/>
    </xf>
    <xf numFmtId="0" fontId="133" fillId="0" borderId="6" xfId="4300" applyFont="1" applyFill="1" applyBorder="1" applyAlignment="1">
      <alignment vertical="center" wrapText="1"/>
    </xf>
    <xf numFmtId="0" fontId="131" fillId="28" borderId="64" xfId="4300" applyFont="1" applyFill="1" applyBorder="1" applyAlignment="1">
      <alignment horizontal="center"/>
    </xf>
    <xf numFmtId="0" fontId="131" fillId="28" borderId="65" xfId="4300" applyFont="1" applyFill="1" applyBorder="1" applyAlignment="1">
      <alignment horizontal="center" wrapText="1"/>
    </xf>
    <xf numFmtId="41" fontId="131" fillId="28" borderId="66" xfId="4300" applyNumberFormat="1" applyFont="1" applyFill="1" applyBorder="1"/>
    <xf numFmtId="0" fontId="133" fillId="0" borderId="0" xfId="50939" applyFont="1" applyFill="1" applyAlignment="1">
      <alignment horizontal="center"/>
    </xf>
    <xf numFmtId="167" fontId="131" fillId="0" borderId="62" xfId="16" applyNumberFormat="1" applyFont="1" applyFill="1" applyBorder="1" applyAlignment="1">
      <alignment horizontal="center"/>
    </xf>
    <xf numFmtId="167" fontId="131" fillId="3" borderId="2" xfId="50934" applyNumberFormat="1" applyFont="1" applyFill="1" applyBorder="1" applyAlignment="1">
      <alignment horizontal="center" vertical="center" wrapText="1"/>
    </xf>
    <xf numFmtId="167" fontId="131" fillId="3" borderId="2" xfId="16" applyNumberFormat="1" applyFont="1" applyFill="1" applyBorder="1" applyAlignment="1">
      <alignment horizontal="center" vertical="center" wrapText="1"/>
    </xf>
    <xf numFmtId="41" fontId="131" fillId="0" borderId="58" xfId="50939" quotePrefix="1" applyNumberFormat="1" applyFont="1" applyBorder="1" applyAlignment="1">
      <alignment horizontal="center"/>
    </xf>
    <xf numFmtId="41" fontId="131" fillId="0" borderId="0" xfId="50939" applyNumberFormat="1" applyFont="1" applyAlignment="1"/>
    <xf numFmtId="41" fontId="131" fillId="0" borderId="0" xfId="50939" applyNumberFormat="1" applyFont="1" applyAlignment="1">
      <alignment horizontal="left"/>
    </xf>
    <xf numFmtId="0" fontId="133" fillId="0" borderId="0" xfId="50939" applyFont="1" applyAlignment="1">
      <alignment horizontal="center" vertical="center" wrapText="1"/>
    </xf>
    <xf numFmtId="172" fontId="133" fillId="0" borderId="37" xfId="10" applyNumberFormat="1" applyFont="1" applyFill="1" applyBorder="1"/>
    <xf numFmtId="3" fontId="131" fillId="0" borderId="0" xfId="0" applyNumberFormat="1" applyFont="1" applyFill="1"/>
    <xf numFmtId="165" fontId="133" fillId="0" borderId="0" xfId="16" applyNumberFormat="1" applyFont="1" applyFill="1"/>
    <xf numFmtId="165" fontId="131" fillId="0" borderId="0" xfId="16" applyNumberFormat="1" applyFont="1" applyFill="1"/>
    <xf numFmtId="165" fontId="133" fillId="0" borderId="0" xfId="1" applyNumberFormat="1" applyFont="1"/>
    <xf numFmtId="165" fontId="131" fillId="0" borderId="0" xfId="1" applyNumberFormat="1" applyFont="1"/>
    <xf numFmtId="0" fontId="131" fillId="0" borderId="69" xfId="4300" applyFont="1" applyBorder="1" applyAlignment="1">
      <alignment horizontal="center"/>
    </xf>
    <xf numFmtId="0" fontId="131" fillId="0" borderId="70" xfId="4300" applyFont="1" applyBorder="1" applyAlignment="1">
      <alignment horizontal="center"/>
    </xf>
    <xf numFmtId="0" fontId="131" fillId="0" borderId="27" xfId="4300" applyFont="1" applyBorder="1" applyAlignment="1">
      <alignment horizontal="center"/>
    </xf>
    <xf numFmtId="41" fontId="131" fillId="28" borderId="71" xfId="4300" applyNumberFormat="1" applyFont="1" applyFill="1" applyBorder="1"/>
    <xf numFmtId="172" fontId="133" fillId="0" borderId="0" xfId="0" applyNumberFormat="1" applyFont="1" applyFill="1"/>
    <xf numFmtId="44" fontId="133" fillId="0" borderId="0" xfId="0" applyNumberFormat="1" applyFont="1" applyFill="1"/>
    <xf numFmtId="0" fontId="131" fillId="0" borderId="0" xfId="4300" applyFont="1" applyBorder="1" applyAlignment="1">
      <alignment horizontal="center"/>
    </xf>
    <xf numFmtId="0" fontId="133" fillId="0" borderId="0" xfId="4300" applyFont="1" applyFill="1" applyBorder="1" applyAlignment="1">
      <alignment vertical="center" wrapText="1"/>
    </xf>
    <xf numFmtId="41" fontId="133" fillId="0" borderId="5" xfId="4300" applyNumberFormat="1" applyFont="1" applyFill="1" applyBorder="1"/>
    <xf numFmtId="41" fontId="133" fillId="0" borderId="72" xfId="4300" applyNumberFormat="1" applyFont="1" applyFill="1" applyBorder="1"/>
    <xf numFmtId="165" fontId="133" fillId="0" borderId="0" xfId="16" applyNumberFormat="1" applyFont="1" applyFill="1" applyAlignment="1"/>
    <xf numFmtId="165" fontId="133" fillId="0" borderId="0" xfId="1" applyNumberFormat="1" applyFont="1" applyFill="1" applyBorder="1" applyAlignment="1">
      <alignment horizontal="left" vertical="center"/>
    </xf>
    <xf numFmtId="165" fontId="0" fillId="0" borderId="0" xfId="0" applyNumberFormat="1" applyFont="1"/>
    <xf numFmtId="38" fontId="41" fillId="0" borderId="73" xfId="50983" applyNumberFormat="1" applyBorder="1"/>
    <xf numFmtId="0" fontId="120" fillId="0" borderId="0" xfId="0" applyFont="1" applyFill="1" applyAlignment="1">
      <alignment vertical="center"/>
    </xf>
    <xf numFmtId="42" fontId="121" fillId="0" borderId="0" xfId="0" applyNumberFormat="1" applyFont="1" applyFill="1"/>
    <xf numFmtId="43" fontId="121" fillId="0" borderId="0" xfId="1" applyFont="1" applyFill="1" applyBorder="1" applyAlignment="1">
      <alignment vertical="center"/>
    </xf>
    <xf numFmtId="167" fontId="133" fillId="0" borderId="6" xfId="50934" applyNumberFormat="1" applyFont="1" applyFill="1" applyBorder="1"/>
    <xf numFmtId="167" fontId="131" fillId="0" borderId="2" xfId="16" applyNumberFormat="1" applyFont="1" applyFill="1" applyBorder="1"/>
    <xf numFmtId="167" fontId="131" fillId="0" borderId="2" xfId="16" applyNumberFormat="1" applyFont="1" applyFill="1" applyBorder="1" applyAlignment="1"/>
    <xf numFmtId="173" fontId="133" fillId="0" borderId="0" xfId="0" applyNumberFormat="1" applyFont="1" applyFill="1"/>
    <xf numFmtId="167" fontId="131" fillId="3" borderId="2" xfId="50934" applyNumberFormat="1" applyFont="1" applyFill="1" applyBorder="1" applyAlignment="1">
      <alignment horizontal="center" vertical="center"/>
    </xf>
    <xf numFmtId="167" fontId="131" fillId="5" borderId="2" xfId="16" applyNumberFormat="1" applyFont="1" applyFill="1" applyBorder="1" applyAlignment="1">
      <alignment horizontal="center" vertical="center" wrapText="1"/>
    </xf>
    <xf numFmtId="165" fontId="131" fillId="0" borderId="38" xfId="1" applyNumberFormat="1" applyFont="1" applyFill="1" applyBorder="1" applyAlignment="1">
      <alignment horizontal="left" vertical="center"/>
    </xf>
    <xf numFmtId="5" fontId="134" fillId="0" borderId="75" xfId="10" applyNumberFormat="1" applyFont="1" applyFill="1" applyBorder="1" applyAlignment="1">
      <alignment horizontal="left" vertical="center"/>
    </xf>
    <xf numFmtId="37" fontId="134" fillId="0" borderId="75" xfId="10" applyNumberFormat="1" applyFont="1" applyFill="1" applyBorder="1" applyAlignment="1">
      <alignment horizontal="left" vertical="center"/>
    </xf>
    <xf numFmtId="167" fontId="133" fillId="0" borderId="74" xfId="50934" applyNumberFormat="1" applyFont="1" applyFill="1" applyBorder="1"/>
    <xf numFmtId="0" fontId="82" fillId="0" borderId="76" xfId="4300" applyFont="1" applyBorder="1"/>
    <xf numFmtId="0" fontId="86" fillId="0" borderId="77" xfId="4300" applyFont="1" applyBorder="1"/>
    <xf numFmtId="0" fontId="86" fillId="0" borderId="80" xfId="4300" applyNumberFormat="1" applyFont="1" applyFill="1" applyBorder="1" applyAlignment="1">
      <alignment vertical="center"/>
    </xf>
    <xf numFmtId="0" fontId="86" fillId="0" borderId="79" xfId="4300" applyFont="1" applyBorder="1"/>
    <xf numFmtId="0" fontId="86" fillId="0" borderId="81" xfId="4300" applyNumberFormat="1" applyFont="1" applyFill="1" applyBorder="1" applyAlignment="1">
      <alignment vertical="center"/>
    </xf>
    <xf numFmtId="0" fontId="86" fillId="0" borderId="85" xfId="4300" applyFont="1" applyFill="1" applyBorder="1" applyAlignment="1">
      <alignment vertical="center" wrapText="1"/>
    </xf>
    <xf numFmtId="0" fontId="157" fillId="34" borderId="87" xfId="4300" applyFont="1" applyFill="1" applyBorder="1"/>
    <xf numFmtId="0" fontId="158" fillId="34" borderId="88" xfId="4300" applyFont="1" applyFill="1" applyBorder="1"/>
    <xf numFmtId="38" fontId="0" fillId="0" borderId="0" xfId="0" applyNumberFormat="1"/>
    <xf numFmtId="0" fontId="133" fillId="0" borderId="0" xfId="50939" applyFont="1" applyFill="1" applyAlignment="1">
      <alignment vertical="top"/>
    </xf>
    <xf numFmtId="165" fontId="132" fillId="0" borderId="0" xfId="4300" applyNumberFormat="1" applyFont="1" applyFill="1"/>
    <xf numFmtId="166" fontId="163" fillId="0" borderId="0" xfId="14" applyNumberFormat="1" applyFont="1" applyFill="1" applyBorder="1"/>
    <xf numFmtId="166" fontId="131" fillId="0" borderId="0" xfId="14" applyNumberFormat="1" applyFont="1" applyBorder="1"/>
    <xf numFmtId="174" fontId="133" fillId="0" borderId="0" xfId="50939" applyNumberFormat="1" applyFont="1" applyAlignment="1"/>
    <xf numFmtId="0" fontId="82" fillId="35" borderId="82" xfId="4300" applyFont="1" applyFill="1" applyBorder="1" applyAlignment="1">
      <alignment vertical="center"/>
    </xf>
    <xf numFmtId="0" fontId="82" fillId="35" borderId="84" xfId="4300" applyFont="1" applyFill="1" applyBorder="1" applyAlignment="1">
      <alignment vertical="center"/>
    </xf>
    <xf numFmtId="0" fontId="156" fillId="35" borderId="86" xfId="25" applyFont="1" applyFill="1" applyBorder="1"/>
    <xf numFmtId="0" fontId="90" fillId="35" borderId="86" xfId="51023" applyFill="1" applyBorder="1"/>
    <xf numFmtId="0" fontId="82" fillId="35" borderId="83" xfId="4300" applyFont="1" applyFill="1" applyBorder="1" applyAlignment="1">
      <alignment vertical="center" wrapText="1"/>
    </xf>
    <xf numFmtId="166" fontId="163" fillId="0" borderId="0" xfId="14" applyNumberFormat="1" applyFont="1" applyBorder="1"/>
    <xf numFmtId="0" fontId="134" fillId="0" borderId="0" xfId="10" applyFont="1" applyFill="1" applyBorder="1" applyAlignment="1">
      <alignment horizontal="center"/>
    </xf>
    <xf numFmtId="41" fontId="133" fillId="0" borderId="74" xfId="4300" applyNumberFormat="1" applyFont="1" applyFill="1" applyBorder="1"/>
    <xf numFmtId="3" fontId="131" fillId="5" borderId="23" xfId="0" applyNumberFormat="1" applyFont="1" applyFill="1" applyBorder="1" applyAlignment="1">
      <alignment horizontal="center" vertical="center" wrapText="1"/>
    </xf>
    <xf numFmtId="0" fontId="131" fillId="0" borderId="0" xfId="4300" applyFont="1" applyFill="1" applyAlignment="1">
      <alignment horizontal="center" vertical="center"/>
    </xf>
    <xf numFmtId="0" fontId="131" fillId="0" borderId="0" xfId="4300" applyFont="1" applyFill="1" applyAlignment="1">
      <alignment horizontal="center"/>
    </xf>
    <xf numFmtId="0" fontId="131" fillId="0" borderId="0" xfId="4300" applyFont="1" applyFill="1" applyAlignment="1">
      <alignment horizontal="justify" vertical="center"/>
    </xf>
    <xf numFmtId="15" fontId="131" fillId="0" borderId="0" xfId="4300" applyNumberFormat="1" applyFont="1" applyFill="1" applyAlignment="1">
      <alignment horizontal="center" vertical="center"/>
    </xf>
    <xf numFmtId="0" fontId="79" fillId="0" borderId="0" xfId="4300" applyFill="1" applyAlignment="1">
      <alignment horizontal="center"/>
    </xf>
    <xf numFmtId="0" fontId="79" fillId="0" borderId="0" xfId="4300" applyFill="1"/>
    <xf numFmtId="0" fontId="133" fillId="0" borderId="0" xfId="4300" applyFont="1" applyFill="1" applyAlignment="1">
      <alignment horizontal="justify" vertical="center"/>
    </xf>
    <xf numFmtId="0" fontId="133" fillId="0" borderId="0" xfId="4300" applyFont="1" applyFill="1" applyAlignment="1">
      <alignment horizontal="center" vertical="center"/>
    </xf>
    <xf numFmtId="170" fontId="133" fillId="0" borderId="0" xfId="4300" applyNumberFormat="1" applyFont="1" applyFill="1" applyAlignment="1">
      <alignment horizontal="justify" vertical="center"/>
    </xf>
    <xf numFmtId="0" fontId="133" fillId="0" borderId="74" xfId="51031" applyFont="1" applyBorder="1" applyAlignment="1">
      <alignment shrinkToFit="1"/>
    </xf>
    <xf numFmtId="0" fontId="133" fillId="0" borderId="59" xfId="51031" applyFont="1" applyBorder="1" applyAlignment="1">
      <alignment shrinkToFit="1"/>
    </xf>
    <xf numFmtId="0" fontId="133" fillId="0" borderId="0" xfId="4300" applyFont="1" applyFill="1" applyBorder="1" applyAlignment="1">
      <alignment vertical="top"/>
    </xf>
    <xf numFmtId="0" fontId="133" fillId="0" borderId="0" xfId="4300" applyFont="1" applyFill="1" applyBorder="1" applyAlignment="1">
      <alignment horizontal="center"/>
    </xf>
    <xf numFmtId="165" fontId="135" fillId="0" borderId="74" xfId="13" applyNumberFormat="1" applyFont="1" applyFill="1" applyBorder="1"/>
    <xf numFmtId="165" fontId="135" fillId="0" borderId="74" xfId="13" applyNumberFormat="1" applyFont="1" applyBorder="1"/>
    <xf numFmtId="165" fontId="135" fillId="0" borderId="74" xfId="13" applyNumberFormat="1" applyFont="1" applyFill="1" applyBorder="1" applyAlignment="1">
      <alignment horizontal="center"/>
    </xf>
    <xf numFmtId="165" fontId="135" fillId="0" borderId="74" xfId="13" applyNumberFormat="1" applyFont="1" applyFill="1" applyBorder="1" applyAlignment="1">
      <alignment horizontal="right"/>
    </xf>
    <xf numFmtId="165" fontId="135" fillId="0" borderId="59" xfId="13" applyNumberFormat="1" applyFont="1" applyFill="1" applyBorder="1"/>
    <xf numFmtId="165" fontId="135" fillId="0" borderId="59" xfId="13" applyNumberFormat="1" applyFont="1" applyFill="1" applyBorder="1" applyAlignment="1">
      <alignment horizontal="right"/>
    </xf>
    <xf numFmtId="167" fontId="135" fillId="0" borderId="74" xfId="13" applyNumberFormat="1" applyFont="1" applyFill="1" applyBorder="1" applyAlignment="1">
      <alignment horizontal="right"/>
    </xf>
    <xf numFmtId="167" fontId="135" fillId="0" borderId="74" xfId="13" applyNumberFormat="1" applyFont="1" applyFill="1" applyBorder="1"/>
    <xf numFmtId="171" fontId="135" fillId="0" borderId="74" xfId="13" applyNumberFormat="1" applyFont="1" applyFill="1" applyBorder="1"/>
    <xf numFmtId="166" fontId="133" fillId="0" borderId="62" xfId="2" applyNumberFormat="1" applyFont="1" applyFill="1" applyBorder="1"/>
    <xf numFmtId="38" fontId="0" fillId="0" borderId="0" xfId="0" applyNumberFormat="1" applyFont="1"/>
    <xf numFmtId="0" fontId="134" fillId="0" borderId="0" xfId="3" quotePrefix="1" applyFont="1" applyFill="1" applyAlignment="1">
      <alignment vertical="center"/>
    </xf>
    <xf numFmtId="0" fontId="166" fillId="0" borderId="0" xfId="51059"/>
    <xf numFmtId="0" fontId="88" fillId="0" borderId="0" xfId="51059" applyFont="1"/>
    <xf numFmtId="0" fontId="166" fillId="0" borderId="0" xfId="51059" applyFill="1"/>
    <xf numFmtId="0" fontId="133" fillId="0" borderId="0" xfId="51059" applyFont="1" applyBorder="1" applyAlignment="1">
      <alignment shrinkToFit="1"/>
    </xf>
    <xf numFmtId="0" fontId="147" fillId="0" borderId="0" xfId="51059" applyFont="1" applyFill="1" applyBorder="1"/>
    <xf numFmtId="0" fontId="134" fillId="0" borderId="0" xfId="51059" applyFont="1" applyBorder="1" applyAlignment="1">
      <alignment horizontal="right"/>
    </xf>
    <xf numFmtId="0" fontId="147" fillId="0" borderId="0" xfId="51059" applyFont="1" applyBorder="1"/>
    <xf numFmtId="0" fontId="147" fillId="0" borderId="0" xfId="51059" applyFont="1"/>
    <xf numFmtId="0" fontId="166" fillId="0" borderId="0" xfId="51059" applyBorder="1"/>
    <xf numFmtId="0" fontId="134" fillId="0" borderId="0" xfId="51059" applyFont="1" applyBorder="1"/>
    <xf numFmtId="0" fontId="131" fillId="0" borderId="0" xfId="51059" applyFont="1"/>
    <xf numFmtId="0" fontId="131" fillId="0" borderId="0" xfId="51059" applyFont="1" applyBorder="1"/>
    <xf numFmtId="0" fontId="135" fillId="0" borderId="60" xfId="51059" applyFont="1" applyFill="1" applyBorder="1" applyAlignment="1"/>
    <xf numFmtId="0" fontId="135" fillId="0" borderId="75" xfId="51059" applyFont="1" applyFill="1" applyBorder="1" applyAlignment="1"/>
    <xf numFmtId="43" fontId="135" fillId="0" borderId="74" xfId="13" applyNumberFormat="1" applyFont="1" applyFill="1" applyBorder="1"/>
    <xf numFmtId="43" fontId="135" fillId="0" borderId="74" xfId="13" applyNumberFormat="1" applyFont="1" applyFill="1" applyBorder="1" applyAlignment="1">
      <alignment horizontal="right"/>
    </xf>
    <xf numFmtId="0" fontId="135" fillId="0" borderId="74" xfId="51059" applyFont="1" applyBorder="1" applyAlignment="1">
      <alignment shrinkToFit="1"/>
    </xf>
    <xf numFmtId="0" fontId="133" fillId="0" borderId="0" xfId="51059" applyFont="1" applyFill="1"/>
    <xf numFmtId="0" fontId="133" fillId="0" borderId="0" xfId="51059" applyFont="1" applyFill="1" applyBorder="1"/>
    <xf numFmtId="0" fontId="135" fillId="0" borderId="74" xfId="51059" applyFont="1" applyFill="1" applyBorder="1" applyAlignment="1">
      <alignment shrinkToFit="1"/>
    </xf>
    <xf numFmtId="0" fontId="133" fillId="0" borderId="0" xfId="51059" applyFont="1"/>
    <xf numFmtId="0" fontId="133" fillId="0" borderId="0" xfId="51059" applyFont="1" applyBorder="1"/>
    <xf numFmtId="3" fontId="131" fillId="0" borderId="0" xfId="51059" applyNumberFormat="1" applyFont="1" applyBorder="1"/>
    <xf numFmtId="3" fontId="133" fillId="0" borderId="0" xfId="51059" applyNumberFormat="1" applyFont="1" applyBorder="1"/>
    <xf numFmtId="0" fontId="132" fillId="0" borderId="75" xfId="51059" applyFont="1" applyFill="1" applyBorder="1" applyAlignment="1"/>
    <xf numFmtId="0" fontId="135" fillId="0" borderId="74" xfId="51059" applyFont="1" applyBorder="1"/>
    <xf numFmtId="0" fontId="135" fillId="0" borderId="75" xfId="51059" applyFont="1" applyBorder="1"/>
    <xf numFmtId="0" fontId="133" fillId="0" borderId="0" xfId="51059" applyFont="1" applyAlignment="1">
      <alignment wrapText="1"/>
    </xf>
    <xf numFmtId="0" fontId="162" fillId="3" borderId="2" xfId="51059" applyFont="1" applyFill="1" applyBorder="1" applyAlignment="1">
      <alignment horizontal="center" wrapText="1"/>
    </xf>
    <xf numFmtId="0" fontId="162" fillId="3" borderId="4" xfId="51059" applyFont="1" applyFill="1" applyBorder="1" applyAlignment="1">
      <alignment horizontal="center" wrapText="1"/>
    </xf>
    <xf numFmtId="0" fontId="139" fillId="0" borderId="0" xfId="51059" applyFont="1" applyAlignment="1">
      <alignment horizontal="center"/>
    </xf>
    <xf numFmtId="0" fontId="144" fillId="0" borderId="0" xfId="51059" applyFont="1" applyAlignment="1">
      <alignment horizontal="center"/>
    </xf>
    <xf numFmtId="0" fontId="161" fillId="0" borderId="0" xfId="51059" applyFont="1" applyAlignment="1">
      <alignment horizontal="center"/>
    </xf>
    <xf numFmtId="0" fontId="131" fillId="0" borderId="0" xfId="51059" applyFont="1" applyAlignment="1">
      <alignment horizontal="center"/>
    </xf>
    <xf numFmtId="0" fontId="2" fillId="0" borderId="0" xfId="51060"/>
    <xf numFmtId="0" fontId="131" fillId="0" borderId="62" xfId="51060" applyFont="1" applyFill="1" applyBorder="1" applyAlignment="1">
      <alignment horizontal="center"/>
    </xf>
    <xf numFmtId="0" fontId="131" fillId="0" borderId="62" xfId="51060" applyFont="1" applyBorder="1" applyAlignment="1">
      <alignment horizontal="center"/>
    </xf>
    <xf numFmtId="0" fontId="131" fillId="3" borderId="2" xfId="51060" applyFont="1" applyFill="1" applyBorder="1"/>
    <xf numFmtId="0" fontId="131" fillId="3" borderId="2" xfId="51060" applyFont="1" applyFill="1" applyBorder="1" applyAlignment="1">
      <alignment horizontal="center"/>
    </xf>
    <xf numFmtId="0" fontId="133" fillId="0" borderId="75" xfId="51060" applyFont="1" applyFill="1" applyBorder="1"/>
    <xf numFmtId="0" fontId="134" fillId="0" borderId="74" xfId="16" applyNumberFormat="1" applyFont="1" applyFill="1" applyBorder="1" applyAlignment="1">
      <alignment horizontal="center"/>
    </xf>
    <xf numFmtId="175" fontId="2" fillId="0" borderId="0" xfId="51060" applyNumberFormat="1" applyFill="1"/>
    <xf numFmtId="175" fontId="2" fillId="0" borderId="0" xfId="51060" applyNumberFormat="1"/>
    <xf numFmtId="164" fontId="131" fillId="0" borderId="4" xfId="51060" applyNumberFormat="1" applyFont="1" applyFill="1" applyBorder="1" applyAlignment="1">
      <alignment horizontal="left" indent="3"/>
    </xf>
    <xf numFmtId="0" fontId="131" fillId="0" borderId="4" xfId="51060" applyFont="1" applyFill="1" applyBorder="1"/>
    <xf numFmtId="167" fontId="134" fillId="0" borderId="2" xfId="16" applyNumberFormat="1" applyFont="1" applyFill="1" applyBorder="1"/>
    <xf numFmtId="167" fontId="134" fillId="0" borderId="6" xfId="50934" applyNumberFormat="1" applyFont="1" applyFill="1" applyBorder="1" applyAlignment="1">
      <alignment horizontal="center"/>
    </xf>
    <xf numFmtId="167" fontId="134" fillId="0" borderId="74" xfId="50934" applyNumberFormat="1" applyFont="1" applyFill="1" applyBorder="1" applyAlignment="1">
      <alignment horizontal="center"/>
    </xf>
    <xf numFmtId="167" fontId="134" fillId="0" borderId="74" xfId="50934" applyNumberFormat="1" applyFont="1" applyFill="1" applyBorder="1"/>
    <xf numFmtId="167" fontId="134" fillId="0" borderId="2" xfId="16" applyNumberFormat="1" applyFont="1" applyFill="1" applyBorder="1" applyAlignment="1"/>
    <xf numFmtId="0" fontId="133" fillId="0" borderId="8" xfId="51060" applyFont="1" applyFill="1" applyBorder="1"/>
    <xf numFmtId="164" fontId="131" fillId="0" borderId="12" xfId="51060" applyNumberFormat="1" applyFont="1" applyFill="1" applyBorder="1"/>
    <xf numFmtId="164" fontId="131" fillId="0" borderId="4" xfId="51060" applyNumberFormat="1" applyFont="1" applyFill="1" applyBorder="1"/>
    <xf numFmtId="0" fontId="133" fillId="0" borderId="0" xfId="51060" applyFont="1" applyFill="1"/>
    <xf numFmtId="43" fontId="133" fillId="0" borderId="0" xfId="51060" applyNumberFormat="1" applyFont="1" applyFill="1"/>
    <xf numFmtId="0" fontId="136" fillId="0" borderId="0" xfId="51060" applyFont="1" applyAlignment="1">
      <alignment horizontal="center" vertical="center"/>
    </xf>
    <xf numFmtId="0" fontId="136" fillId="0" borderId="0" xfId="51060" applyFont="1" applyAlignment="1">
      <alignment horizontal="center"/>
    </xf>
    <xf numFmtId="0" fontId="136" fillId="0" borderId="0" xfId="51060" applyFont="1"/>
    <xf numFmtId="0" fontId="134" fillId="0" borderId="0" xfId="51060" applyFont="1"/>
    <xf numFmtId="0" fontId="134" fillId="0" borderId="0" xfId="51060" applyFont="1" applyFill="1"/>
    <xf numFmtId="0" fontId="134" fillId="0" borderId="0" xfId="51060" applyFont="1" applyFill="1" applyAlignment="1"/>
    <xf numFmtId="0" fontId="133" fillId="0" borderId="0" xfId="51060" applyFont="1"/>
    <xf numFmtId="0" fontId="151" fillId="0" borderId="0" xfId="51060" applyFont="1"/>
    <xf numFmtId="1" fontId="2" fillId="0" borderId="0" xfId="51060" applyNumberFormat="1"/>
    <xf numFmtId="165" fontId="2" fillId="0" borderId="0" xfId="51060" applyNumberFormat="1"/>
    <xf numFmtId="1" fontId="151" fillId="0" borderId="0" xfId="51060" applyNumberFormat="1" applyFont="1"/>
    <xf numFmtId="38" fontId="2" fillId="0" borderId="0" xfId="51060" applyNumberFormat="1" applyFill="1"/>
    <xf numFmtId="43" fontId="0" fillId="0" borderId="0" xfId="51061" applyFont="1"/>
    <xf numFmtId="0" fontId="150" fillId="30" borderId="44" xfId="51060" applyFont="1" applyFill="1" applyBorder="1" applyAlignment="1">
      <alignment horizontal="centerContinuous" wrapText="1"/>
    </xf>
    <xf numFmtId="0" fontId="150" fillId="30" borderId="68" xfId="51060" applyFont="1" applyFill="1" applyBorder="1" applyAlignment="1">
      <alignment horizontal="centerContinuous" wrapText="1"/>
    </xf>
    <xf numFmtId="0" fontId="150" fillId="30" borderId="67" xfId="51060" applyFont="1" applyFill="1" applyBorder="1" applyAlignment="1">
      <alignment horizontal="centerContinuous"/>
    </xf>
    <xf numFmtId="0" fontId="150" fillId="30" borderId="44" xfId="51060" applyFont="1" applyFill="1" applyBorder="1" applyAlignment="1">
      <alignment horizontal="centerContinuous"/>
    </xf>
    <xf numFmtId="0" fontId="150" fillId="30" borderId="68" xfId="51060" applyFont="1" applyFill="1" applyBorder="1" applyAlignment="1">
      <alignment horizontal="centerContinuous"/>
    </xf>
    <xf numFmtId="0" fontId="151" fillId="0" borderId="0" xfId="51060" applyFont="1" applyFill="1" applyBorder="1"/>
    <xf numFmtId="0" fontId="151" fillId="29" borderId="44" xfId="51060" applyFont="1" applyFill="1" applyBorder="1"/>
    <xf numFmtId="0" fontId="151" fillId="29" borderId="68" xfId="51060" applyFont="1" applyFill="1" applyBorder="1"/>
    <xf numFmtId="165" fontId="151" fillId="29" borderId="29" xfId="51061" applyNumberFormat="1" applyFont="1" applyFill="1" applyBorder="1"/>
    <xf numFmtId="165" fontId="151" fillId="29" borderId="0" xfId="51061" applyNumberFormat="1" applyFont="1" applyFill="1" applyBorder="1"/>
    <xf numFmtId="0" fontId="150" fillId="30" borderId="0" xfId="51060" applyFont="1" applyFill="1" applyBorder="1" applyAlignment="1">
      <alignment horizontal="center"/>
    </xf>
    <xf numFmtId="0" fontId="150" fillId="30" borderId="30" xfId="51060" applyFont="1" applyFill="1" applyBorder="1" applyAlignment="1">
      <alignment horizontal="center"/>
    </xf>
    <xf numFmtId="0" fontId="151" fillId="0" borderId="29" xfId="51060" applyFont="1" applyBorder="1"/>
    <xf numFmtId="0" fontId="151" fillId="0" borderId="0" xfId="51060" applyFont="1" applyBorder="1"/>
    <xf numFmtId="0" fontId="151" fillId="0" borderId="30" xfId="51060" applyFont="1" applyBorder="1"/>
    <xf numFmtId="165" fontId="0" fillId="0" borderId="29" xfId="51061" applyNumberFormat="1" applyFont="1" applyBorder="1"/>
    <xf numFmtId="165" fontId="0" fillId="0" borderId="0" xfId="51061" applyNumberFormat="1" applyFont="1" applyBorder="1"/>
    <xf numFmtId="165" fontId="151" fillId="31" borderId="0" xfId="51061" applyNumberFormat="1" applyFont="1" applyFill="1" applyBorder="1"/>
    <xf numFmtId="165" fontId="0" fillId="0" borderId="0" xfId="51061" applyNumberFormat="1" applyFont="1" applyFill="1" applyBorder="1"/>
    <xf numFmtId="165" fontId="151" fillId="31" borderId="30" xfId="51061" applyNumberFormat="1" applyFont="1" applyFill="1" applyBorder="1"/>
    <xf numFmtId="3" fontId="153" fillId="0" borderId="29" xfId="51061" applyNumberFormat="1" applyFont="1" applyBorder="1"/>
    <xf numFmtId="3" fontId="153" fillId="0" borderId="0" xfId="51061" applyNumberFormat="1" applyFont="1" applyBorder="1"/>
    <xf numFmtId="3" fontId="151" fillId="31" borderId="30" xfId="51061" applyNumberFormat="1" applyFont="1" applyFill="1" applyBorder="1"/>
    <xf numFmtId="0" fontId="151" fillId="0" borderId="29" xfId="51060" applyFont="1" applyFill="1" applyBorder="1"/>
    <xf numFmtId="0" fontId="151" fillId="0" borderId="30" xfId="51060" applyFont="1" applyFill="1" applyBorder="1"/>
    <xf numFmtId="165" fontId="0" fillId="0" borderId="29" xfId="51061" applyNumberFormat="1" applyFont="1" applyFill="1" applyBorder="1"/>
    <xf numFmtId="3" fontId="153" fillId="0" borderId="0" xfId="51061" applyNumberFormat="1" applyFont="1" applyFill="1" applyBorder="1"/>
    <xf numFmtId="0" fontId="2" fillId="0" borderId="0" xfId="51060" applyFill="1"/>
    <xf numFmtId="0" fontId="151" fillId="0" borderId="64" xfId="51060" applyFont="1" applyBorder="1"/>
    <xf numFmtId="0" fontId="151" fillId="32" borderId="61" xfId="51060" applyFont="1" applyFill="1" applyBorder="1"/>
    <xf numFmtId="0" fontId="151" fillId="32" borderId="65" xfId="51060" applyFont="1" applyFill="1" applyBorder="1"/>
    <xf numFmtId="165" fontId="151" fillId="32" borderId="61" xfId="51061" applyNumberFormat="1" applyFont="1" applyFill="1" applyBorder="1"/>
    <xf numFmtId="165" fontId="151" fillId="32" borderId="64" xfId="51061" applyNumberFormat="1" applyFont="1" applyFill="1" applyBorder="1"/>
    <xf numFmtId="165" fontId="151" fillId="31" borderId="65" xfId="51061" applyNumberFormat="1" applyFont="1" applyFill="1" applyBorder="1"/>
    <xf numFmtId="3" fontId="152" fillId="32" borderId="64" xfId="51061" applyNumberFormat="1" applyFont="1" applyFill="1" applyBorder="1"/>
    <xf numFmtId="3" fontId="152" fillId="32" borderId="61" xfId="51061" applyNumberFormat="1" applyFont="1" applyFill="1" applyBorder="1"/>
    <xf numFmtId="165" fontId="151" fillId="0" borderId="0" xfId="51061" applyNumberFormat="1" applyFont="1" applyFill="1" applyBorder="1"/>
    <xf numFmtId="165" fontId="151" fillId="0" borderId="44" xfId="51061" applyNumberFormat="1" applyFont="1" applyFill="1" applyBorder="1"/>
    <xf numFmtId="165" fontId="152" fillId="0" borderId="0" xfId="51061" applyNumberFormat="1" applyFont="1" applyFill="1" applyBorder="1"/>
    <xf numFmtId="165" fontId="151" fillId="0" borderId="0" xfId="51060" applyNumberFormat="1" applyFont="1" applyFill="1" applyBorder="1"/>
    <xf numFmtId="165" fontId="151" fillId="0" borderId="30" xfId="51060" applyNumberFormat="1" applyFont="1" applyFill="1" applyBorder="1"/>
    <xf numFmtId="0" fontId="152" fillId="0" borderId="0" xfId="51060" applyFont="1" applyFill="1" applyBorder="1"/>
    <xf numFmtId="0" fontId="152" fillId="30" borderId="44" xfId="51060" applyFont="1" applyFill="1" applyBorder="1" applyAlignment="1">
      <alignment horizontal="centerContinuous"/>
    </xf>
    <xf numFmtId="0" fontId="152" fillId="30" borderId="68" xfId="51060" applyFont="1" applyFill="1" applyBorder="1" applyAlignment="1">
      <alignment horizontal="centerContinuous"/>
    </xf>
    <xf numFmtId="0" fontId="151" fillId="29" borderId="67" xfId="51060" applyFont="1" applyFill="1" applyBorder="1"/>
    <xf numFmtId="165" fontId="152" fillId="29" borderId="29" xfId="51061" applyNumberFormat="1" applyFont="1" applyFill="1" applyBorder="1"/>
    <xf numFmtId="165" fontId="152" fillId="29" borderId="0" xfId="51061" applyNumberFormat="1" applyFont="1" applyFill="1" applyBorder="1"/>
    <xf numFmtId="4" fontId="153" fillId="0" borderId="0" xfId="51061" applyNumberFormat="1" applyFont="1" applyBorder="1"/>
    <xf numFmtId="0" fontId="151" fillId="31" borderId="29" xfId="51060" applyFont="1" applyFill="1" applyBorder="1"/>
    <xf numFmtId="0" fontId="151" fillId="31" borderId="0" xfId="51060" applyFont="1" applyFill="1" applyBorder="1"/>
    <xf numFmtId="0" fontId="151" fillId="31" borderId="30" xfId="51060" applyFont="1" applyFill="1" applyBorder="1"/>
    <xf numFmtId="165" fontId="151" fillId="31" borderId="29" xfId="51061" applyNumberFormat="1" applyFont="1" applyFill="1" applyBorder="1"/>
    <xf numFmtId="165" fontId="152" fillId="31" borderId="29" xfId="51061" applyNumberFormat="1" applyFont="1" applyFill="1" applyBorder="1"/>
    <xf numFmtId="165" fontId="152" fillId="31" borderId="0" xfId="51061" applyNumberFormat="1" applyFont="1" applyFill="1" applyBorder="1"/>
    <xf numFmtId="0" fontId="2" fillId="0" borderId="0" xfId="51060" applyFont="1"/>
    <xf numFmtId="0" fontId="151" fillId="0" borderId="0" xfId="51060" applyFont="1" applyFill="1" applyBorder="1" applyAlignment="1">
      <alignment horizontal="left"/>
    </xf>
    <xf numFmtId="165" fontId="151" fillId="0" borderId="29" xfId="51061" applyNumberFormat="1" applyFont="1" applyBorder="1"/>
    <xf numFmtId="165" fontId="151" fillId="0" borderId="0" xfId="51061" applyNumberFormat="1" applyFont="1" applyBorder="1"/>
    <xf numFmtId="0" fontId="151" fillId="32" borderId="64" xfId="51060" applyFont="1" applyFill="1" applyBorder="1"/>
    <xf numFmtId="165" fontId="151" fillId="32" borderId="29" xfId="51061" applyNumberFormat="1" applyFont="1" applyFill="1" applyBorder="1"/>
    <xf numFmtId="165" fontId="151" fillId="32" borderId="0" xfId="51061" applyNumberFormat="1" applyFont="1" applyFill="1" applyBorder="1"/>
    <xf numFmtId="165" fontId="151" fillId="32" borderId="30" xfId="51061" applyNumberFormat="1" applyFont="1" applyFill="1" applyBorder="1"/>
    <xf numFmtId="0" fontId="2" fillId="0" borderId="67" xfId="51060" applyBorder="1"/>
    <xf numFmtId="0" fontId="2" fillId="0" borderId="44" xfId="51060" applyBorder="1"/>
    <xf numFmtId="0" fontId="151" fillId="31" borderId="44" xfId="51060" applyFont="1" applyFill="1" applyBorder="1"/>
    <xf numFmtId="0" fontId="2" fillId="0" borderId="44" xfId="51060" applyFill="1" applyBorder="1"/>
    <xf numFmtId="0" fontId="151" fillId="0" borderId="68" xfId="51060" applyFont="1" applyFill="1" applyBorder="1"/>
    <xf numFmtId="0" fontId="151" fillId="31" borderId="68" xfId="51060" applyFont="1" applyFill="1" applyBorder="1"/>
    <xf numFmtId="165" fontId="151" fillId="0" borderId="0" xfId="51061" applyNumberFormat="1" applyFont="1"/>
    <xf numFmtId="165" fontId="151" fillId="0" borderId="0" xfId="51061" applyNumberFormat="1" applyFont="1" applyFill="1" applyBorder="1" applyAlignment="1">
      <alignment wrapText="1"/>
    </xf>
    <xf numFmtId="165" fontId="151" fillId="0" borderId="30" xfId="51061" applyNumberFormat="1" applyFont="1" applyFill="1" applyBorder="1"/>
    <xf numFmtId="166" fontId="151" fillId="0" borderId="0" xfId="51061" applyNumberFormat="1" applyFont="1"/>
    <xf numFmtId="166" fontId="151" fillId="0" borderId="29" xfId="51061" applyNumberFormat="1" applyFont="1" applyBorder="1"/>
    <xf numFmtId="166" fontId="151" fillId="0" borderId="0" xfId="51061" applyNumberFormat="1" applyFont="1" applyBorder="1"/>
    <xf numFmtId="166" fontId="151" fillId="31" borderId="0" xfId="51061" applyNumberFormat="1" applyFont="1" applyFill="1" applyBorder="1"/>
    <xf numFmtId="166" fontId="151" fillId="0" borderId="0" xfId="51061" applyNumberFormat="1" applyFont="1" applyFill="1" applyBorder="1"/>
    <xf numFmtId="166" fontId="151" fillId="0" borderId="30" xfId="51061" applyNumberFormat="1" applyFont="1" applyFill="1" applyBorder="1"/>
    <xf numFmtId="166" fontId="151" fillId="31" borderId="30" xfId="51061" applyNumberFormat="1" applyFont="1" applyFill="1" applyBorder="1"/>
    <xf numFmtId="166" fontId="151" fillId="0" borderId="64" xfId="51061" applyNumberFormat="1" applyFont="1" applyBorder="1"/>
    <xf numFmtId="166" fontId="151" fillId="0" borderId="61" xfId="51061" applyNumberFormat="1" applyFont="1" applyBorder="1"/>
    <xf numFmtId="166" fontId="151" fillId="31" borderId="61" xfId="51061" applyNumberFormat="1" applyFont="1" applyFill="1" applyBorder="1"/>
    <xf numFmtId="166" fontId="151" fillId="0" borderId="61" xfId="51061" applyNumberFormat="1" applyFont="1" applyFill="1" applyBorder="1"/>
    <xf numFmtId="166" fontId="151" fillId="0" borderId="65" xfId="51061" applyNumberFormat="1" applyFont="1" applyFill="1" applyBorder="1"/>
    <xf numFmtId="166" fontId="151" fillId="31" borderId="65" xfId="51061" applyNumberFormat="1" applyFont="1" applyFill="1" applyBorder="1"/>
    <xf numFmtId="165" fontId="151" fillId="0" borderId="0" xfId="51060" applyNumberFormat="1" applyFont="1"/>
    <xf numFmtId="165" fontId="152" fillId="31" borderId="30" xfId="51061" applyNumberFormat="1" applyFont="1" applyFill="1" applyBorder="1"/>
    <xf numFmtId="0" fontId="151" fillId="0" borderId="0" xfId="51060" quotePrefix="1" applyFont="1" applyFill="1" applyBorder="1"/>
    <xf numFmtId="0" fontId="151" fillId="0" borderId="0" xfId="51062" applyFont="1"/>
    <xf numFmtId="0" fontId="1" fillId="0" borderId="0" xfId="51062"/>
    <xf numFmtId="1" fontId="1" fillId="0" borderId="0" xfId="51062" applyNumberFormat="1"/>
    <xf numFmtId="165" fontId="1" fillId="0" borderId="0" xfId="51062" applyNumberFormat="1"/>
    <xf numFmtId="1" fontId="151" fillId="0" borderId="0" xfId="51062" applyNumberFormat="1" applyFont="1"/>
    <xf numFmtId="38" fontId="1" fillId="0" borderId="0" xfId="51062" applyNumberFormat="1" applyFill="1"/>
    <xf numFmtId="43" fontId="0" fillId="0" borderId="0" xfId="51063" applyFont="1"/>
    <xf numFmtId="0" fontId="150" fillId="30" borderId="67" xfId="51062" applyFont="1" applyFill="1" applyBorder="1" applyAlignment="1">
      <alignment horizontal="centerContinuous" wrapText="1"/>
    </xf>
    <xf numFmtId="0" fontId="150" fillId="30" borderId="44" xfId="51062" applyFont="1" applyFill="1" applyBorder="1" applyAlignment="1">
      <alignment horizontal="centerContinuous" wrapText="1"/>
    </xf>
    <xf numFmtId="0" fontId="150" fillId="30" borderId="68" xfId="51062" applyFont="1" applyFill="1" applyBorder="1" applyAlignment="1">
      <alignment horizontal="centerContinuous" wrapText="1"/>
    </xf>
    <xf numFmtId="0" fontId="150" fillId="30" borderId="67" xfId="51062" applyFont="1" applyFill="1" applyBorder="1" applyAlignment="1">
      <alignment horizontal="centerContinuous"/>
    </xf>
    <xf numFmtId="0" fontId="150" fillId="30" borderId="44" xfId="51062" applyFont="1" applyFill="1" applyBorder="1" applyAlignment="1">
      <alignment horizontal="centerContinuous"/>
    </xf>
    <xf numFmtId="0" fontId="150" fillId="30" borderId="68" xfId="51062" applyFont="1" applyFill="1" applyBorder="1" applyAlignment="1">
      <alignment horizontal="centerContinuous"/>
    </xf>
    <xf numFmtId="0" fontId="151" fillId="0" borderId="0" xfId="51062" applyFont="1" applyFill="1" applyBorder="1"/>
    <xf numFmtId="0" fontId="151" fillId="29" borderId="44" xfId="51062" applyFont="1" applyFill="1" applyBorder="1"/>
    <xf numFmtId="0" fontId="151" fillId="29" borderId="68" xfId="51062" applyFont="1" applyFill="1" applyBorder="1"/>
    <xf numFmtId="165" fontId="151" fillId="29" borderId="29" xfId="51063" applyNumberFormat="1" applyFont="1" applyFill="1" applyBorder="1"/>
    <xf numFmtId="165" fontId="151" fillId="29" borderId="0" xfId="51063" applyNumberFormat="1" applyFont="1" applyFill="1" applyBorder="1"/>
    <xf numFmtId="0" fontId="150" fillId="30" borderId="0" xfId="51062" applyFont="1" applyFill="1" applyBorder="1" applyAlignment="1">
      <alignment horizontal="center"/>
    </xf>
    <xf numFmtId="0" fontId="150" fillId="30" borderId="30" xfId="51062" applyFont="1" applyFill="1" applyBorder="1" applyAlignment="1">
      <alignment horizontal="center"/>
    </xf>
    <xf numFmtId="0" fontId="151" fillId="0" borderId="29" xfId="51062" applyFont="1" applyBorder="1"/>
    <xf numFmtId="0" fontId="151" fillId="0" borderId="0" xfId="51062" applyFont="1" applyBorder="1"/>
    <xf numFmtId="0" fontId="151" fillId="0" borderId="30" xfId="51062" applyFont="1" applyBorder="1"/>
    <xf numFmtId="165" fontId="0" fillId="0" borderId="29" xfId="51063" applyNumberFormat="1" applyFont="1" applyBorder="1"/>
    <xf numFmtId="165" fontId="0" fillId="0" borderId="0" xfId="51063" applyNumberFormat="1" applyFont="1" applyBorder="1"/>
    <xf numFmtId="165" fontId="151" fillId="31" borderId="0" xfId="51063" applyNumberFormat="1" applyFont="1" applyFill="1" applyBorder="1"/>
    <xf numFmtId="165" fontId="0" fillId="0" borderId="0" xfId="51063" applyNumberFormat="1" applyFont="1" applyFill="1" applyBorder="1"/>
    <xf numFmtId="165" fontId="151" fillId="31" borderId="30" xfId="51063" applyNumberFormat="1" applyFont="1" applyFill="1" applyBorder="1"/>
    <xf numFmtId="3" fontId="153" fillId="0" borderId="29" xfId="51063" applyNumberFormat="1" applyFont="1" applyBorder="1"/>
    <xf numFmtId="3" fontId="153" fillId="0" borderId="0" xfId="51063" applyNumberFormat="1" applyFont="1" applyBorder="1"/>
    <xf numFmtId="3" fontId="151" fillId="31" borderId="30" xfId="51063" applyNumberFormat="1" applyFont="1" applyFill="1" applyBorder="1"/>
    <xf numFmtId="0" fontId="151" fillId="0" borderId="29" xfId="51062" applyFont="1" applyFill="1" applyBorder="1"/>
    <xf numFmtId="0" fontId="151" fillId="0" borderId="30" xfId="51062" applyFont="1" applyFill="1" applyBorder="1"/>
    <xf numFmtId="165" fontId="0" fillId="0" borderId="29" xfId="51063" applyNumberFormat="1" applyFont="1" applyFill="1" applyBorder="1"/>
    <xf numFmtId="3" fontId="153" fillId="0" borderId="0" xfId="51063" applyNumberFormat="1" applyFont="1" applyFill="1" applyBorder="1"/>
    <xf numFmtId="0" fontId="1" fillId="0" borderId="0" xfId="51062" applyFill="1"/>
    <xf numFmtId="0" fontId="151" fillId="0" borderId="64" xfId="51062" applyFont="1" applyBorder="1"/>
    <xf numFmtId="0" fontId="151" fillId="32" borderId="61" xfId="51062" applyFont="1" applyFill="1" applyBorder="1"/>
    <xf numFmtId="0" fontId="151" fillId="32" borderId="65" xfId="51062" applyFont="1" applyFill="1" applyBorder="1"/>
    <xf numFmtId="165" fontId="151" fillId="32" borderId="61" xfId="51063" applyNumberFormat="1" applyFont="1" applyFill="1" applyBorder="1"/>
    <xf numFmtId="165" fontId="151" fillId="32" borderId="64" xfId="51063" applyNumberFormat="1" applyFont="1" applyFill="1" applyBorder="1"/>
    <xf numFmtId="165" fontId="151" fillId="31" borderId="65" xfId="51063" applyNumberFormat="1" applyFont="1" applyFill="1" applyBorder="1"/>
    <xf numFmtId="3" fontId="152" fillId="32" borderId="64" xfId="51063" applyNumberFormat="1" applyFont="1" applyFill="1" applyBorder="1"/>
    <xf numFmtId="3" fontId="152" fillId="32" borderId="61" xfId="51063" applyNumberFormat="1" applyFont="1" applyFill="1" applyBorder="1"/>
    <xf numFmtId="165" fontId="151" fillId="0" borderId="0" xfId="51063" applyNumberFormat="1" applyFont="1" applyFill="1" applyBorder="1"/>
    <xf numFmtId="165" fontId="151" fillId="0" borderId="44" xfId="51063" applyNumberFormat="1" applyFont="1" applyFill="1" applyBorder="1"/>
    <xf numFmtId="165" fontId="152" fillId="0" borderId="0" xfId="51063" applyNumberFormat="1" applyFont="1" applyFill="1" applyBorder="1"/>
    <xf numFmtId="1" fontId="151" fillId="0" borderId="0" xfId="51062" applyNumberFormat="1" applyFont="1" applyFill="1" applyBorder="1"/>
    <xf numFmtId="165" fontId="151" fillId="0" borderId="0" xfId="51062" applyNumberFormat="1" applyFont="1" applyFill="1" applyBorder="1"/>
    <xf numFmtId="165" fontId="151" fillId="0" borderId="30" xfId="51062" applyNumberFormat="1" applyFont="1" applyFill="1" applyBorder="1"/>
    <xf numFmtId="0" fontId="152" fillId="0" borderId="0" xfId="51062" applyFont="1" applyFill="1" applyBorder="1"/>
    <xf numFmtId="0" fontId="152" fillId="30" borderId="44" xfId="51062" applyFont="1" applyFill="1" applyBorder="1" applyAlignment="1">
      <alignment horizontal="centerContinuous"/>
    </xf>
    <xf numFmtId="0" fontId="152" fillId="30" borderId="68" xfId="51062" applyFont="1" applyFill="1" applyBorder="1" applyAlignment="1">
      <alignment horizontal="centerContinuous"/>
    </xf>
    <xf numFmtId="0" fontId="151" fillId="29" borderId="67" xfId="51062" applyFont="1" applyFill="1" applyBorder="1"/>
    <xf numFmtId="165" fontId="152" fillId="29" borderId="29" xfId="51063" applyNumberFormat="1" applyFont="1" applyFill="1" applyBorder="1"/>
    <xf numFmtId="165" fontId="152" fillId="29" borderId="0" xfId="51063" applyNumberFormat="1" applyFont="1" applyFill="1" applyBorder="1"/>
    <xf numFmtId="4" fontId="153" fillId="0" borderId="0" xfId="51063" applyNumberFormat="1" applyFont="1" applyBorder="1"/>
    <xf numFmtId="0" fontId="151" fillId="31" borderId="29" xfId="51062" applyFont="1" applyFill="1" applyBorder="1"/>
    <xf numFmtId="0" fontId="151" fillId="31" borderId="0" xfId="51062" applyFont="1" applyFill="1" applyBorder="1"/>
    <xf numFmtId="0" fontId="151" fillId="31" borderId="30" xfId="51062" applyFont="1" applyFill="1" applyBorder="1"/>
    <xf numFmtId="165" fontId="151" fillId="31" borderId="29" xfId="51063" applyNumberFormat="1" applyFont="1" applyFill="1" applyBorder="1"/>
    <xf numFmtId="165" fontId="152" fillId="31" borderId="29" xfId="51063" applyNumberFormat="1" applyFont="1" applyFill="1" applyBorder="1"/>
    <xf numFmtId="165" fontId="152" fillId="31" borderId="0" xfId="51063" applyNumberFormat="1" applyFont="1" applyFill="1" applyBorder="1"/>
    <xf numFmtId="3" fontId="152" fillId="31" borderId="0" xfId="51063" applyNumberFormat="1" applyFont="1" applyFill="1" applyBorder="1"/>
    <xf numFmtId="0" fontId="1" fillId="0" borderId="0" xfId="51062" applyFont="1"/>
    <xf numFmtId="0" fontId="151" fillId="0" borderId="0" xfId="51062" applyFont="1" applyFill="1" applyBorder="1" applyAlignment="1">
      <alignment horizontal="left"/>
    </xf>
    <xf numFmtId="165" fontId="151" fillId="0" borderId="29" xfId="51063" applyNumberFormat="1" applyFont="1" applyBorder="1"/>
    <xf numFmtId="165" fontId="151" fillId="0" borderId="0" xfId="51063" applyNumberFormat="1" applyFont="1" applyBorder="1"/>
    <xf numFmtId="165" fontId="1" fillId="0" borderId="0" xfId="51063" applyNumberFormat="1" applyFont="1" applyBorder="1"/>
    <xf numFmtId="3" fontId="151" fillId="0" borderId="0" xfId="51063" applyNumberFormat="1" applyFont="1" applyBorder="1"/>
    <xf numFmtId="0" fontId="151" fillId="32" borderId="64" xfId="51062" applyFont="1" applyFill="1" applyBorder="1"/>
    <xf numFmtId="165" fontId="151" fillId="32" borderId="29" xfId="51063" applyNumberFormat="1" applyFont="1" applyFill="1" applyBorder="1"/>
    <xf numFmtId="165" fontId="151" fillId="32" borderId="0" xfId="51063" applyNumberFormat="1" applyFont="1" applyFill="1" applyBorder="1"/>
    <xf numFmtId="165" fontId="151" fillId="32" borderId="30" xfId="51063" applyNumberFormat="1" applyFont="1" applyFill="1" applyBorder="1"/>
    <xf numFmtId="3" fontId="151" fillId="32" borderId="0" xfId="51063" applyNumberFormat="1" applyFont="1" applyFill="1" applyBorder="1"/>
    <xf numFmtId="0" fontId="1" fillId="0" borderId="67" xfId="51062" applyBorder="1"/>
    <xf numFmtId="0" fontId="1" fillId="0" borderId="44" xfId="51062" applyBorder="1"/>
    <xf numFmtId="1" fontId="1" fillId="0" borderId="44" xfId="51062" applyNumberFormat="1" applyBorder="1"/>
    <xf numFmtId="0" fontId="151" fillId="31" borderId="44" xfId="51062" applyFont="1" applyFill="1" applyBorder="1"/>
    <xf numFmtId="0" fontId="1" fillId="0" borderId="44" xfId="51062" applyFill="1" applyBorder="1"/>
    <xf numFmtId="0" fontId="151" fillId="0" borderId="68" xfId="51062" applyFont="1" applyFill="1" applyBorder="1"/>
    <xf numFmtId="0" fontId="151" fillId="31" borderId="68" xfId="51062" applyFont="1" applyFill="1" applyBorder="1"/>
    <xf numFmtId="165" fontId="151" fillId="0" borderId="0" xfId="51063" applyNumberFormat="1" applyFont="1"/>
    <xf numFmtId="165" fontId="151" fillId="33" borderId="0" xfId="51063" applyNumberFormat="1" applyFont="1" applyFill="1" applyBorder="1"/>
    <xf numFmtId="165" fontId="151" fillId="0" borderId="0" xfId="51063" applyNumberFormat="1" applyFont="1" applyFill="1" applyBorder="1" applyAlignment="1">
      <alignment wrapText="1"/>
    </xf>
    <xf numFmtId="165" fontId="151" fillId="0" borderId="30" xfId="51063" applyNumberFormat="1" applyFont="1" applyFill="1" applyBorder="1"/>
    <xf numFmtId="166" fontId="151" fillId="0" borderId="0" xfId="51063" applyNumberFormat="1" applyFont="1"/>
    <xf numFmtId="166" fontId="151" fillId="0" borderId="29" xfId="51063" applyNumberFormat="1" applyFont="1" applyBorder="1"/>
    <xf numFmtId="166" fontId="151" fillId="0" borderId="0" xfId="51063" applyNumberFormat="1" applyFont="1" applyBorder="1"/>
    <xf numFmtId="166" fontId="151" fillId="31" borderId="0" xfId="51063" applyNumberFormat="1" applyFont="1" applyFill="1" applyBorder="1"/>
    <xf numFmtId="166" fontId="151" fillId="0" borderId="0" xfId="51063" applyNumberFormat="1" applyFont="1" applyFill="1" applyBorder="1"/>
    <xf numFmtId="166" fontId="151" fillId="0" borderId="30" xfId="51063" applyNumberFormat="1" applyFont="1" applyFill="1" applyBorder="1"/>
    <xf numFmtId="166" fontId="151" fillId="31" borderId="30" xfId="51063" applyNumberFormat="1" applyFont="1" applyFill="1" applyBorder="1"/>
    <xf numFmtId="166" fontId="151" fillId="0" borderId="64" xfId="51063" applyNumberFormat="1" applyFont="1" applyBorder="1"/>
    <xf numFmtId="166" fontId="151" fillId="0" borderId="61" xfId="51063" applyNumberFormat="1" applyFont="1" applyBorder="1"/>
    <xf numFmtId="166" fontId="151" fillId="31" borderId="61" xfId="51063" applyNumberFormat="1" applyFont="1" applyFill="1" applyBorder="1"/>
    <xf numFmtId="166" fontId="151" fillId="0" borderId="61" xfId="51063" applyNumberFormat="1" applyFont="1" applyFill="1" applyBorder="1"/>
    <xf numFmtId="166" fontId="151" fillId="0" borderId="65" xfId="51063" applyNumberFormat="1" applyFont="1" applyFill="1" applyBorder="1"/>
    <xf numFmtId="166" fontId="151" fillId="31" borderId="65" xfId="51063" applyNumberFormat="1" applyFont="1" applyFill="1" applyBorder="1"/>
    <xf numFmtId="165" fontId="151" fillId="0" borderId="0" xfId="51062" applyNumberFormat="1" applyFont="1"/>
    <xf numFmtId="0" fontId="86" fillId="0" borderId="78" xfId="4300" applyFont="1" applyBorder="1" applyAlignment="1">
      <alignment horizontal="left" vertical="top" wrapText="1"/>
    </xf>
    <xf numFmtId="0" fontId="86" fillId="0" borderId="79" xfId="4300" applyFont="1" applyBorder="1" applyAlignment="1">
      <alignment horizontal="left" vertical="top" wrapText="1"/>
    </xf>
    <xf numFmtId="0" fontId="136" fillId="0" borderId="0" xfId="0" applyFont="1" applyFill="1" applyAlignment="1">
      <alignment horizontal="center" vertical="center"/>
    </xf>
    <xf numFmtId="0" fontId="131" fillId="0" borderId="0" xfId="0" applyFont="1" applyFill="1" applyAlignment="1">
      <alignment horizontal="center" vertical="center"/>
    </xf>
    <xf numFmtId="0" fontId="131" fillId="0" borderId="0" xfId="0" applyFont="1" applyFill="1" applyBorder="1" applyAlignment="1">
      <alignment horizontal="center" vertical="center"/>
    </xf>
    <xf numFmtId="0" fontId="131" fillId="0" borderId="47" xfId="4300" applyFont="1" applyFill="1" applyBorder="1" applyAlignment="1">
      <alignment horizontal="center"/>
    </xf>
    <xf numFmtId="0" fontId="131" fillId="0" borderId="48" xfId="4300" applyFont="1" applyFill="1" applyBorder="1" applyAlignment="1">
      <alignment horizontal="center"/>
    </xf>
    <xf numFmtId="0" fontId="131" fillId="0" borderId="49" xfId="4300" applyFont="1" applyFill="1" applyBorder="1" applyAlignment="1">
      <alignment horizontal="center" vertical="center"/>
    </xf>
    <xf numFmtId="0" fontId="131" fillId="0" borderId="50" xfId="4300" applyFont="1" applyFill="1" applyBorder="1" applyAlignment="1">
      <alignment horizontal="center" vertical="center"/>
    </xf>
    <xf numFmtId="0" fontId="133" fillId="0" borderId="0" xfId="51060" applyFont="1" applyAlignment="1">
      <alignment vertical="top" wrapText="1"/>
    </xf>
    <xf numFmtId="0" fontId="131" fillId="0" borderId="0" xfId="51060" applyFont="1" applyFill="1" applyAlignment="1">
      <alignment horizontal="center"/>
    </xf>
    <xf numFmtId="0" fontId="131" fillId="0" borderId="0" xfId="51060" applyFont="1" applyFill="1" applyBorder="1" applyAlignment="1">
      <alignment horizontal="center"/>
    </xf>
    <xf numFmtId="0" fontId="131" fillId="0" borderId="4" xfId="51060" applyFont="1" applyBorder="1" applyAlignment="1">
      <alignment horizontal="center"/>
    </xf>
    <xf numFmtId="0" fontId="131" fillId="0" borderId="9" xfId="51060" applyFont="1" applyBorder="1" applyAlignment="1">
      <alignment horizontal="center"/>
    </xf>
    <xf numFmtId="0" fontId="133" fillId="5" borderId="8" xfId="0" applyFont="1" applyFill="1" applyBorder="1" applyAlignment="1">
      <alignment horizontal="center"/>
    </xf>
    <xf numFmtId="0" fontId="133" fillId="5" borderId="10" xfId="0" applyFont="1" applyFill="1" applyBorder="1" applyAlignment="1">
      <alignment horizontal="center"/>
    </xf>
    <xf numFmtId="0" fontId="131" fillId="5" borderId="4" xfId="0" applyFont="1" applyFill="1" applyBorder="1" applyAlignment="1">
      <alignment horizontal="center"/>
    </xf>
    <xf numFmtId="0" fontId="131" fillId="5" borderId="12" xfId="0" applyFont="1" applyFill="1" applyBorder="1" applyAlignment="1">
      <alignment horizontal="center"/>
    </xf>
    <xf numFmtId="0" fontId="131" fillId="0" borderId="4" xfId="10" applyFont="1" applyFill="1" applyBorder="1" applyAlignment="1">
      <alignment horizontal="right" vertical="center"/>
    </xf>
    <xf numFmtId="0" fontId="131" fillId="0" borderId="9" xfId="10" applyFont="1" applyFill="1" applyBorder="1" applyAlignment="1">
      <alignment horizontal="right" vertical="center"/>
    </xf>
    <xf numFmtId="0" fontId="136" fillId="0" borderId="4" xfId="10" applyFont="1" applyFill="1" applyBorder="1" applyAlignment="1">
      <alignment horizontal="right" vertical="center"/>
    </xf>
    <xf numFmtId="0" fontId="136" fillId="0" borderId="9" xfId="10" applyFont="1" applyFill="1" applyBorder="1" applyAlignment="1">
      <alignment horizontal="right" vertical="center"/>
    </xf>
    <xf numFmtId="0" fontId="136" fillId="0" borderId="0" xfId="50939" applyFont="1" applyAlignment="1">
      <alignment horizontal="center"/>
    </xf>
    <xf numFmtId="0" fontId="147" fillId="0" borderId="0" xfId="4300" applyFont="1" applyAlignment="1">
      <alignment horizontal="center"/>
    </xf>
    <xf numFmtId="0" fontId="131" fillId="0" borderId="0" xfId="50939" applyFont="1" applyAlignment="1">
      <alignment horizontal="center"/>
    </xf>
    <xf numFmtId="0" fontId="132" fillId="0" borderId="0" xfId="4300" applyFont="1" applyAlignment="1">
      <alignment horizontal="center"/>
    </xf>
    <xf numFmtId="170" fontId="131" fillId="0" borderId="0" xfId="50939" quotePrefix="1" applyNumberFormat="1" applyFont="1" applyAlignment="1">
      <alignment horizontal="center"/>
    </xf>
    <xf numFmtId="170" fontId="132" fillId="0" borderId="0" xfId="4300" applyNumberFormat="1" applyFont="1" applyAlignment="1">
      <alignment horizontal="center"/>
    </xf>
    <xf numFmtId="0" fontId="136" fillId="0" borderId="0" xfId="3" applyFont="1" applyFill="1" applyBorder="1" applyAlignment="1">
      <alignment horizontal="left"/>
    </xf>
    <xf numFmtId="0" fontId="134" fillId="0" borderId="0" xfId="0" applyFont="1" applyBorder="1"/>
    <xf numFmtId="0" fontId="82" fillId="0" borderId="0" xfId="0" applyFont="1" applyFill="1" applyBorder="1" applyAlignment="1">
      <alignment horizontal="center"/>
    </xf>
    <xf numFmtId="0" fontId="118" fillId="0" borderId="0" xfId="3" applyFont="1" applyFill="1" applyAlignment="1">
      <alignment horizontal="center"/>
    </xf>
    <xf numFmtId="0" fontId="82" fillId="0" borderId="0" xfId="3" applyFont="1" applyFill="1" applyAlignment="1">
      <alignment horizontal="center"/>
    </xf>
    <xf numFmtId="0" fontId="131" fillId="0" borderId="0" xfId="51059" applyFont="1" applyAlignment="1">
      <alignment horizontal="center"/>
    </xf>
    <xf numFmtId="49" fontId="131" fillId="0" borderId="0" xfId="51059" applyNumberFormat="1" applyFont="1" applyAlignment="1">
      <alignment horizontal="center"/>
    </xf>
    <xf numFmtId="0" fontId="146" fillId="0" borderId="0" xfId="51059" applyFont="1" applyAlignment="1">
      <alignment horizontal="center"/>
    </xf>
    <xf numFmtId="0" fontId="137" fillId="0" borderId="0" xfId="51059" applyFont="1" applyBorder="1" applyAlignment="1">
      <alignment shrinkToFit="1"/>
    </xf>
    <xf numFmtId="0" fontId="131" fillId="0" borderId="0" xfId="4300" applyFont="1" applyFill="1" applyAlignment="1">
      <alignment horizontal="center"/>
    </xf>
    <xf numFmtId="49" fontId="131" fillId="0" borderId="0" xfId="4300" applyNumberFormat="1" applyFont="1" applyFill="1" applyAlignment="1">
      <alignment horizontal="center"/>
    </xf>
    <xf numFmtId="0" fontId="131" fillId="0" borderId="9" xfId="4300" applyFont="1" applyBorder="1" applyAlignment="1">
      <alignment horizontal="center"/>
    </xf>
    <xf numFmtId="41" fontId="133" fillId="0" borderId="59" xfId="4300" applyNumberFormat="1" applyFont="1" applyFill="1" applyBorder="1"/>
    <xf numFmtId="41" fontId="133" fillId="0" borderId="89" xfId="4300" applyNumberFormat="1" applyFont="1" applyFill="1" applyBorder="1"/>
    <xf numFmtId="41" fontId="133" fillId="0" borderId="90" xfId="4300" applyNumberFormat="1" applyFont="1" applyFill="1" applyBorder="1"/>
    <xf numFmtId="41" fontId="133" fillId="0" borderId="91" xfId="4300" applyNumberFormat="1" applyFont="1" applyFill="1" applyBorder="1"/>
  </cellXfs>
  <cellStyles count="5106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election activeCell="A4" sqref="A4"/>
    </sheetView>
  </sheetViews>
  <sheetFormatPr defaultColWidth="9.109375" defaultRowHeight="13.2"/>
  <cols>
    <col min="1" max="1" width="103.44140625" style="344" customWidth="1"/>
    <col min="2" max="2" width="117.33203125" style="344" customWidth="1"/>
    <col min="3" max="3" width="9.109375" style="344" customWidth="1"/>
    <col min="4" max="16384" width="9.109375" style="344"/>
  </cols>
  <sheetData>
    <row r="1" spans="1:13" ht="16.2" thickTop="1">
      <c r="A1" s="414" t="s">
        <v>577</v>
      </c>
      <c r="B1" s="415"/>
      <c r="C1" s="102"/>
      <c r="D1" s="102"/>
      <c r="E1" s="102"/>
      <c r="F1" s="102"/>
      <c r="G1" s="102"/>
      <c r="H1" s="102"/>
      <c r="I1" s="102"/>
      <c r="J1" s="102"/>
      <c r="K1" s="102"/>
      <c r="L1" s="102"/>
      <c r="M1" s="102"/>
    </row>
    <row r="2" spans="1:13" ht="82.5" customHeight="1">
      <c r="A2" s="717" t="s">
        <v>455</v>
      </c>
      <c r="B2" s="718"/>
      <c r="C2" s="102"/>
      <c r="D2" s="102"/>
      <c r="E2" s="102"/>
      <c r="F2" s="102"/>
      <c r="G2" s="102"/>
      <c r="H2" s="102"/>
      <c r="I2" s="102"/>
      <c r="J2" s="102"/>
      <c r="K2" s="102"/>
      <c r="L2" s="102"/>
      <c r="M2" s="102"/>
    </row>
    <row r="3" spans="1:13" ht="15.6">
      <c r="A3" s="416" t="s">
        <v>591</v>
      </c>
      <c r="B3" s="417"/>
      <c r="C3" s="102"/>
      <c r="D3" s="102"/>
      <c r="E3" s="102"/>
      <c r="F3" s="102"/>
      <c r="G3" s="102"/>
      <c r="H3" s="102"/>
      <c r="I3" s="102"/>
      <c r="J3" s="102"/>
      <c r="K3" s="102"/>
      <c r="L3" s="102"/>
      <c r="M3" s="102"/>
    </row>
    <row r="4" spans="1:13" ht="15.6">
      <c r="A4" s="418"/>
      <c r="B4" s="417"/>
      <c r="C4" s="102"/>
      <c r="D4" s="102"/>
      <c r="E4" s="102"/>
      <c r="F4" s="102"/>
      <c r="G4" s="102"/>
      <c r="H4" s="102"/>
      <c r="I4" s="102"/>
      <c r="J4" s="102"/>
      <c r="K4" s="102"/>
      <c r="L4" s="102"/>
      <c r="M4" s="102"/>
    </row>
    <row r="5" spans="1:13" ht="15.6">
      <c r="A5" s="428" t="s">
        <v>427</v>
      </c>
      <c r="B5" s="432" t="s">
        <v>311</v>
      </c>
    </row>
    <row r="6" spans="1:13" ht="45">
      <c r="A6" s="429" t="s">
        <v>428</v>
      </c>
      <c r="B6" s="419" t="s">
        <v>461</v>
      </c>
    </row>
    <row r="7" spans="1:13" ht="15">
      <c r="A7" s="430" t="s">
        <v>429</v>
      </c>
      <c r="B7" s="417" t="s">
        <v>430</v>
      </c>
    </row>
    <row r="8" spans="1:13" ht="15">
      <c r="A8" s="430" t="s">
        <v>431</v>
      </c>
      <c r="B8" s="417" t="s">
        <v>199</v>
      </c>
    </row>
    <row r="9" spans="1:13" ht="15">
      <c r="A9" s="430" t="s">
        <v>432</v>
      </c>
      <c r="B9" s="417" t="s">
        <v>430</v>
      </c>
    </row>
    <row r="10" spans="1:13" ht="15">
      <c r="A10" s="430" t="s">
        <v>433</v>
      </c>
      <c r="B10" s="417" t="s">
        <v>434</v>
      </c>
    </row>
    <row r="11" spans="1:13" ht="15">
      <c r="A11" s="430" t="s">
        <v>435</v>
      </c>
      <c r="B11" s="417" t="s">
        <v>436</v>
      </c>
    </row>
    <row r="12" spans="1:13" ht="15">
      <c r="A12" s="430" t="s">
        <v>437</v>
      </c>
      <c r="B12" s="417" t="s">
        <v>438</v>
      </c>
    </row>
    <row r="13" spans="1:13" ht="15">
      <c r="A13" s="430" t="s">
        <v>439</v>
      </c>
      <c r="B13" s="417" t="s">
        <v>440</v>
      </c>
    </row>
    <row r="14" spans="1:13" ht="15">
      <c r="A14" s="430" t="s">
        <v>441</v>
      </c>
      <c r="B14" s="417" t="s">
        <v>442</v>
      </c>
    </row>
    <row r="15" spans="1:13" ht="15">
      <c r="A15" s="430" t="s">
        <v>443</v>
      </c>
      <c r="B15" s="417" t="s">
        <v>444</v>
      </c>
    </row>
    <row r="16" spans="1:13" ht="15">
      <c r="A16" s="430" t="s">
        <v>445</v>
      </c>
      <c r="B16" s="417" t="s">
        <v>446</v>
      </c>
    </row>
    <row r="17" spans="1:2" ht="15">
      <c r="A17" s="430" t="s">
        <v>447</v>
      </c>
      <c r="B17" s="417" t="s">
        <v>216</v>
      </c>
    </row>
    <row r="18" spans="1:2" ht="15">
      <c r="A18" s="430" t="s">
        <v>448</v>
      </c>
      <c r="B18" s="417" t="s">
        <v>449</v>
      </c>
    </row>
    <row r="19" spans="1:2" ht="15">
      <c r="A19" s="430" t="s">
        <v>450</v>
      </c>
      <c r="B19" s="417" t="s">
        <v>451</v>
      </c>
    </row>
    <row r="20" spans="1:2" ht="15">
      <c r="A20" s="430" t="s">
        <v>452</v>
      </c>
      <c r="B20" s="417" t="s">
        <v>453</v>
      </c>
    </row>
    <row r="21" spans="1:2" ht="15">
      <c r="A21" s="431" t="s">
        <v>457</v>
      </c>
      <c r="B21" s="417" t="s">
        <v>459</v>
      </c>
    </row>
    <row r="22" spans="1:2" ht="15">
      <c r="A22" s="431" t="s">
        <v>458</v>
      </c>
      <c r="B22" s="417" t="s">
        <v>454</v>
      </c>
    </row>
    <row r="23" spans="1:2" ht="15">
      <c r="A23" s="431" t="s">
        <v>456</v>
      </c>
      <c r="B23" s="417" t="s">
        <v>460</v>
      </c>
    </row>
    <row r="24" spans="1:2" ht="15.6" thickBot="1">
      <c r="A24" s="420" t="s">
        <v>469</v>
      </c>
      <c r="B24" s="42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O13" sqref="O13"/>
    </sheetView>
  </sheetViews>
  <sheetFormatPr defaultRowHeight="13.2"/>
  <cols>
    <col min="1" max="1" width="58.33203125" style="337" bestFit="1" customWidth="1"/>
    <col min="2" max="2" width="17.6640625" style="337" bestFit="1" customWidth="1"/>
    <col min="3" max="3" width="11.88671875" style="327" customWidth="1"/>
    <col min="4" max="8" width="11.88671875" style="327" hidden="1" customWidth="1"/>
    <col min="9" max="9" width="13.44140625" style="327" hidden="1" customWidth="1"/>
    <col min="10" max="10" width="15.109375" style="327" hidden="1" customWidth="1"/>
    <col min="11" max="12" width="11.88671875" style="327" hidden="1" customWidth="1"/>
    <col min="13" max="13" width="12.7773437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739" t="s">
        <v>209</v>
      </c>
      <c r="B1" s="739"/>
      <c r="C1" s="740"/>
      <c r="D1" s="740"/>
      <c r="E1" s="740"/>
      <c r="F1" s="740"/>
      <c r="G1" s="740"/>
      <c r="H1" s="740"/>
      <c r="I1" s="740"/>
      <c r="J1" s="740"/>
      <c r="K1" s="740"/>
      <c r="L1" s="740"/>
      <c r="M1" s="740"/>
      <c r="N1" s="740"/>
      <c r="O1" s="740"/>
      <c r="Q1" s="332"/>
    </row>
    <row r="2" spans="1:17" s="331" customFormat="1" ht="15.6">
      <c r="A2" s="741" t="s">
        <v>211</v>
      </c>
      <c r="B2" s="741"/>
      <c r="C2" s="742"/>
      <c r="D2" s="742"/>
      <c r="E2" s="742"/>
      <c r="F2" s="742"/>
      <c r="G2" s="742"/>
      <c r="H2" s="742"/>
      <c r="I2" s="742"/>
      <c r="J2" s="742"/>
      <c r="K2" s="742"/>
      <c r="L2" s="742"/>
      <c r="M2" s="742"/>
      <c r="N2" s="742"/>
      <c r="O2" s="742"/>
      <c r="Q2" s="332"/>
    </row>
    <row r="3" spans="1:17" s="331" customFormat="1" ht="15.6">
      <c r="A3" s="743" t="s">
        <v>507</v>
      </c>
      <c r="B3" s="743"/>
      <c r="C3" s="744"/>
      <c r="D3" s="744"/>
      <c r="E3" s="744"/>
      <c r="F3" s="744"/>
      <c r="G3" s="744"/>
      <c r="H3" s="744"/>
      <c r="I3" s="744"/>
      <c r="J3" s="744"/>
      <c r="K3" s="744"/>
      <c r="L3" s="744"/>
      <c r="M3" s="744"/>
      <c r="N3" s="744"/>
      <c r="O3" s="744"/>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547</v>
      </c>
    </row>
    <row r="7" spans="1:17" s="339" customFormat="1" ht="16.2" thickBot="1">
      <c r="A7" s="93"/>
      <c r="B7" s="93"/>
      <c r="C7" s="328" t="s">
        <v>546</v>
      </c>
      <c r="D7" s="328" t="s">
        <v>548</v>
      </c>
      <c r="E7" s="328" t="s">
        <v>549</v>
      </c>
      <c r="F7" s="328" t="s">
        <v>550</v>
      </c>
      <c r="G7" s="328" t="s">
        <v>551</v>
      </c>
      <c r="H7" s="328" t="s">
        <v>552</v>
      </c>
      <c r="I7" s="328" t="s">
        <v>553</v>
      </c>
      <c r="J7" s="328" t="s">
        <v>554</v>
      </c>
      <c r="K7" s="328" t="s">
        <v>555</v>
      </c>
      <c r="L7" s="328" t="s">
        <v>556</v>
      </c>
      <c r="M7" s="328" t="s">
        <v>557</v>
      </c>
      <c r="N7" s="328" t="s">
        <v>558</v>
      </c>
      <c r="O7" s="377" t="s">
        <v>580</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7"/>
      <c r="J12" s="427"/>
      <c r="K12" s="86"/>
      <c r="L12" s="86"/>
      <c r="M12" s="86"/>
      <c r="N12" s="86"/>
      <c r="O12" s="86"/>
    </row>
    <row r="13" spans="1:17" s="341" customFormat="1" ht="15.6">
      <c r="A13" s="423" t="s">
        <v>359</v>
      </c>
      <c r="B13" s="373" t="s">
        <v>23</v>
      </c>
      <c r="C13" s="105">
        <v>580.49</v>
      </c>
      <c r="D13" s="105"/>
      <c r="E13" s="105"/>
      <c r="F13" s="105"/>
      <c r="G13" s="105"/>
      <c r="H13" s="105"/>
      <c r="I13" s="105"/>
      <c r="J13" s="105"/>
      <c r="K13" s="105"/>
      <c r="L13" s="105"/>
      <c r="M13" s="105"/>
      <c r="N13" s="105"/>
      <c r="O13" s="105">
        <f t="shared" ref="O13:O20" si="0">ROUND(SUM(C13:N13),0)</f>
        <v>580</v>
      </c>
      <c r="P13" s="424"/>
      <c r="Q13" s="342"/>
    </row>
    <row r="14" spans="1:17" s="341" customFormat="1" ht="15.6">
      <c r="A14" s="423" t="s">
        <v>360</v>
      </c>
      <c r="B14" s="373" t="s">
        <v>379</v>
      </c>
      <c r="C14" s="105">
        <v>4696.1099999999997</v>
      </c>
      <c r="D14" s="105"/>
      <c r="E14" s="105"/>
      <c r="F14" s="105"/>
      <c r="G14" s="105"/>
      <c r="H14" s="105"/>
      <c r="I14" s="105"/>
      <c r="J14" s="105"/>
      <c r="K14" s="105"/>
      <c r="L14" s="105"/>
      <c r="M14" s="105"/>
      <c r="N14" s="105"/>
      <c r="O14" s="105">
        <f t="shared" si="0"/>
        <v>4696</v>
      </c>
      <c r="P14" s="424"/>
      <c r="Q14" s="342"/>
    </row>
    <row r="15" spans="1:17" s="341" customFormat="1" ht="15.6">
      <c r="A15" s="448" t="s">
        <v>361</v>
      </c>
      <c r="B15" s="449" t="s">
        <v>23</v>
      </c>
      <c r="C15" s="105"/>
      <c r="D15" s="105"/>
      <c r="E15" s="105"/>
      <c r="F15" s="105"/>
      <c r="G15" s="105"/>
      <c r="H15" s="105"/>
      <c r="I15" s="105"/>
      <c r="J15" s="105"/>
      <c r="K15" s="105"/>
      <c r="L15" s="105"/>
      <c r="M15" s="105"/>
      <c r="N15" s="105"/>
      <c r="O15" s="105">
        <f t="shared" si="0"/>
        <v>0</v>
      </c>
      <c r="P15" s="424"/>
      <c r="Q15" s="342"/>
    </row>
    <row r="16" spans="1:17" s="341" customFormat="1" ht="15.6">
      <c r="A16" s="423" t="s">
        <v>362</v>
      </c>
      <c r="B16" s="373" t="s">
        <v>254</v>
      </c>
      <c r="C16" s="105">
        <v>4178.5</v>
      </c>
      <c r="D16" s="105"/>
      <c r="E16" s="105"/>
      <c r="F16" s="105"/>
      <c r="G16" s="105"/>
      <c r="H16" s="105"/>
      <c r="I16" s="105"/>
      <c r="J16" s="105"/>
      <c r="K16" s="105"/>
      <c r="L16" s="105"/>
      <c r="M16" s="105"/>
      <c r="N16" s="105"/>
      <c r="O16" s="105">
        <f t="shared" si="0"/>
        <v>4179</v>
      </c>
      <c r="P16" s="424"/>
      <c r="Q16" s="342"/>
    </row>
    <row r="17" spans="1:17" s="341" customFormat="1" ht="15.6">
      <c r="A17" s="423" t="s">
        <v>363</v>
      </c>
      <c r="B17" s="373" t="s">
        <v>483</v>
      </c>
      <c r="C17" s="105"/>
      <c r="D17" s="105"/>
      <c r="E17" s="105"/>
      <c r="F17" s="105"/>
      <c r="G17" s="105"/>
      <c r="H17" s="105"/>
      <c r="I17" s="105"/>
      <c r="J17" s="105"/>
      <c r="K17" s="105"/>
      <c r="L17" s="105"/>
      <c r="M17" s="105"/>
      <c r="N17" s="105"/>
      <c r="O17" s="105">
        <f t="shared" si="0"/>
        <v>0</v>
      </c>
      <c r="Q17" s="342"/>
    </row>
    <row r="18" spans="1:17" s="341" customFormat="1" ht="15.6">
      <c r="A18" s="448" t="s">
        <v>364</v>
      </c>
      <c r="B18" s="449" t="s">
        <v>367</v>
      </c>
      <c r="C18" s="105"/>
      <c r="D18" s="105"/>
      <c r="E18" s="105"/>
      <c r="F18" s="105"/>
      <c r="G18" s="105"/>
      <c r="H18" s="105"/>
      <c r="I18" s="105"/>
      <c r="J18" s="105"/>
      <c r="K18" s="105"/>
      <c r="L18" s="105"/>
      <c r="M18" s="105"/>
      <c r="N18" s="105"/>
      <c r="O18" s="105">
        <f t="shared" si="0"/>
        <v>0</v>
      </c>
      <c r="Q18" s="342"/>
    </row>
    <row r="19" spans="1:17" s="341" customFormat="1" ht="15.6">
      <c r="A19" s="104" t="s">
        <v>409</v>
      </c>
      <c r="B19" s="373" t="s">
        <v>408</v>
      </c>
      <c r="C19" s="105">
        <v>0</v>
      </c>
      <c r="D19" s="105"/>
      <c r="E19" s="105"/>
      <c r="F19" s="105"/>
      <c r="G19" s="105"/>
      <c r="H19" s="105"/>
      <c r="I19" s="105"/>
      <c r="J19" s="105"/>
      <c r="K19" s="105"/>
      <c r="L19" s="105"/>
      <c r="M19" s="105"/>
      <c r="N19" s="105"/>
      <c r="O19" s="105">
        <f t="shared" si="0"/>
        <v>0</v>
      </c>
      <c r="Q19" s="342"/>
    </row>
    <row r="20" spans="1:17" ht="15.6">
      <c r="A20" s="379" t="s">
        <v>207</v>
      </c>
      <c r="B20" s="379"/>
      <c r="C20" s="89">
        <f t="shared" ref="C20:M20" si="1">SUM(C13:C19)</f>
        <v>9455.0999999999985</v>
      </c>
      <c r="D20" s="89">
        <f t="shared" si="1"/>
        <v>0</v>
      </c>
      <c r="E20" s="89">
        <f t="shared" si="1"/>
        <v>0</v>
      </c>
      <c r="F20" s="89">
        <f t="shared" si="1"/>
        <v>0</v>
      </c>
      <c r="G20" s="89">
        <f t="shared" si="1"/>
        <v>0</v>
      </c>
      <c r="H20" s="89">
        <f t="shared" si="1"/>
        <v>0</v>
      </c>
      <c r="I20" s="89">
        <f t="shared" si="1"/>
        <v>0</v>
      </c>
      <c r="J20" s="89">
        <f t="shared" si="1"/>
        <v>0</v>
      </c>
      <c r="K20" s="89">
        <f t="shared" si="1"/>
        <v>0</v>
      </c>
      <c r="L20" s="89">
        <f t="shared" si="1"/>
        <v>0</v>
      </c>
      <c r="M20" s="89">
        <f t="shared" si="1"/>
        <v>0</v>
      </c>
      <c r="N20" s="89">
        <f>SUM(N13:N19)</f>
        <v>0</v>
      </c>
      <c r="O20" s="89">
        <f t="shared" si="0"/>
        <v>9455</v>
      </c>
    </row>
    <row r="21" spans="1:17" ht="15.6">
      <c r="A21" s="92"/>
      <c r="B21" s="92"/>
      <c r="C21" s="86"/>
      <c r="D21" s="86"/>
      <c r="E21" s="86"/>
      <c r="F21" s="86"/>
      <c r="G21" s="86"/>
      <c r="H21" s="86"/>
      <c r="I21" s="86"/>
      <c r="J21" s="86"/>
      <c r="K21" s="86"/>
      <c r="L21" s="86"/>
      <c r="M21" s="86"/>
      <c r="N21" s="86"/>
      <c r="O21" s="86"/>
    </row>
    <row r="22" spans="1:17" ht="15.6">
      <c r="A22" s="378" t="s">
        <v>206</v>
      </c>
      <c r="B22" s="378"/>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210</v>
      </c>
      <c r="B24" s="90"/>
      <c r="C24" s="86">
        <f>-C20</f>
        <v>-9455.0999999999985</v>
      </c>
      <c r="D24" s="86">
        <f>-D20</f>
        <v>0</v>
      </c>
      <c r="E24" s="86">
        <f t="shared" ref="E24:M24" si="2">-E20</f>
        <v>0</v>
      </c>
      <c r="F24" s="86">
        <f t="shared" si="2"/>
        <v>0</v>
      </c>
      <c r="G24" s="86">
        <f t="shared" si="2"/>
        <v>0</v>
      </c>
      <c r="H24" s="86">
        <f t="shared" si="2"/>
        <v>0</v>
      </c>
      <c r="I24" s="86">
        <f t="shared" si="2"/>
        <v>0</v>
      </c>
      <c r="J24" s="86">
        <f t="shared" si="2"/>
        <v>0</v>
      </c>
      <c r="K24" s="86">
        <f t="shared" si="2"/>
        <v>0</v>
      </c>
      <c r="L24" s="86">
        <f t="shared" si="2"/>
        <v>0</v>
      </c>
      <c r="M24" s="86">
        <f t="shared" si="2"/>
        <v>0</v>
      </c>
      <c r="N24" s="86">
        <f>-N20</f>
        <v>0</v>
      </c>
      <c r="O24" s="91">
        <f>ROUND(SUM(C24:N24),0)</f>
        <v>-9455</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8" t="s">
        <v>205</v>
      </c>
      <c r="B27" s="378"/>
      <c r="C27" s="89">
        <f>ROUND(SUM(C23:C26),0)</f>
        <v>-9455</v>
      </c>
      <c r="D27" s="89">
        <f>ROUND(SUM(D23:D26),0)</f>
        <v>0</v>
      </c>
      <c r="E27" s="89">
        <f t="shared" ref="E27:L27" si="3">ROUND(SUM(E23:E26),0)</f>
        <v>0</v>
      </c>
      <c r="F27" s="89">
        <f t="shared" si="3"/>
        <v>0</v>
      </c>
      <c r="G27" s="89">
        <f t="shared" si="3"/>
        <v>0</v>
      </c>
      <c r="H27" s="89">
        <f t="shared" si="3"/>
        <v>0</v>
      </c>
      <c r="I27" s="89">
        <f t="shared" si="3"/>
        <v>0</v>
      </c>
      <c r="J27" s="89">
        <f t="shared" si="3"/>
        <v>0</v>
      </c>
      <c r="K27" s="89">
        <f t="shared" si="3"/>
        <v>0</v>
      </c>
      <c r="L27" s="89">
        <f t="shared" si="3"/>
        <v>0</v>
      </c>
      <c r="M27" s="89">
        <f>ROUND(SUM(M23:M26),0)</f>
        <v>0</v>
      </c>
      <c r="N27" s="89">
        <f>ROUND(SUM(N23:N26),0)</f>
        <v>0</v>
      </c>
      <c r="O27" s="89">
        <f>SUM(O23:O26)</f>
        <v>-9455</v>
      </c>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O13" sqref="O13"/>
    </sheetView>
  </sheetViews>
  <sheetFormatPr defaultRowHeight="13.2"/>
  <cols>
    <col min="1" max="1" width="47" style="344" bestFit="1" customWidth="1"/>
    <col min="2" max="2" width="17.109375" style="344" bestFit="1" customWidth="1"/>
    <col min="3" max="3" width="11.33203125" style="330" customWidth="1"/>
    <col min="4" max="4" width="11.44140625" style="330" hidden="1" customWidth="1"/>
    <col min="5" max="6" width="11.6640625" style="330" hidden="1" customWidth="1"/>
    <col min="7" max="7" width="11.33203125" style="330" hidden="1" customWidth="1"/>
    <col min="8" max="8" width="11.6640625" style="330" hidden="1" customWidth="1"/>
    <col min="9" max="9" width="12.109375" style="330" hidden="1"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739" t="s">
        <v>209</v>
      </c>
      <c r="B1" s="739"/>
      <c r="C1" s="740"/>
      <c r="D1" s="740"/>
      <c r="E1" s="740"/>
      <c r="F1" s="740"/>
      <c r="G1" s="740"/>
      <c r="H1" s="740"/>
      <c r="I1" s="740"/>
      <c r="J1" s="740"/>
      <c r="K1" s="740"/>
      <c r="L1" s="740"/>
      <c r="M1" s="740"/>
      <c r="N1" s="740"/>
      <c r="O1" s="740"/>
    </row>
    <row r="2" spans="1:15" s="343" customFormat="1" ht="15.6">
      <c r="A2" s="741" t="s">
        <v>216</v>
      </c>
      <c r="B2" s="741"/>
      <c r="C2" s="742"/>
      <c r="D2" s="742"/>
      <c r="E2" s="742"/>
      <c r="F2" s="742"/>
      <c r="G2" s="742"/>
      <c r="H2" s="742"/>
      <c r="I2" s="742"/>
      <c r="J2" s="742"/>
      <c r="K2" s="742"/>
      <c r="L2" s="742"/>
      <c r="M2" s="742"/>
      <c r="N2" s="742"/>
      <c r="O2" s="742"/>
    </row>
    <row r="3" spans="1:15" s="343" customFormat="1" ht="15.6">
      <c r="A3" s="743" t="str">
        <f>'Fund 0666'!A3:O3</f>
        <v>Data Through September 30, 2020</v>
      </c>
      <c r="B3" s="743"/>
      <c r="C3" s="744"/>
      <c r="D3" s="744"/>
      <c r="E3" s="744"/>
      <c r="F3" s="744"/>
      <c r="G3" s="744"/>
      <c r="H3" s="744"/>
      <c r="I3" s="744"/>
      <c r="J3" s="744"/>
      <c r="K3" s="744"/>
      <c r="L3" s="744"/>
      <c r="M3" s="744"/>
      <c r="N3" s="744"/>
      <c r="O3" s="744"/>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547</v>
      </c>
    </row>
    <row r="7" spans="1:15" s="345" customFormat="1" ht="16.2" thickBot="1">
      <c r="A7" s="93"/>
      <c r="B7" s="93"/>
      <c r="C7" s="328" t="s">
        <v>546</v>
      </c>
      <c r="D7" s="328" t="s">
        <v>548</v>
      </c>
      <c r="E7" s="328" t="s">
        <v>549</v>
      </c>
      <c r="F7" s="328" t="s">
        <v>550</v>
      </c>
      <c r="G7" s="328" t="s">
        <v>551</v>
      </c>
      <c r="H7" s="328" t="s">
        <v>552</v>
      </c>
      <c r="I7" s="328" t="s">
        <v>553</v>
      </c>
      <c r="J7" s="328" t="s">
        <v>554</v>
      </c>
      <c r="K7" s="328" t="s">
        <v>555</v>
      </c>
      <c r="L7" s="328" t="s">
        <v>556</v>
      </c>
      <c r="M7" s="328" t="s">
        <v>557</v>
      </c>
      <c r="N7" s="328" t="s">
        <v>558</v>
      </c>
      <c r="O7" s="377" t="str">
        <f>'Fund 8093'!O7</f>
        <v>as of 9/30/20</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c r="E13" s="86"/>
      <c r="F13" s="86"/>
      <c r="G13" s="99"/>
      <c r="H13" s="86"/>
      <c r="I13" s="86"/>
      <c r="J13" s="86"/>
      <c r="K13" s="86"/>
      <c r="L13" s="86"/>
      <c r="M13" s="86"/>
      <c r="N13" s="86"/>
      <c r="O13" s="105">
        <f t="shared" ref="O13" si="1">ROUND(SUM(C13:N13),0)</f>
        <v>414</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0</v>
      </c>
      <c r="E16" s="89">
        <f t="shared" si="2"/>
        <v>0</v>
      </c>
      <c r="F16" s="89">
        <f t="shared" si="2"/>
        <v>0</v>
      </c>
      <c r="G16" s="89">
        <f t="shared" si="2"/>
        <v>0</v>
      </c>
      <c r="H16" s="89">
        <f t="shared" si="2"/>
        <v>0</v>
      </c>
      <c r="I16" s="89">
        <f t="shared" si="2"/>
        <v>0</v>
      </c>
      <c r="J16" s="89">
        <f t="shared" si="2"/>
        <v>0</v>
      </c>
      <c r="K16" s="89">
        <f t="shared" si="2"/>
        <v>0</v>
      </c>
      <c r="L16" s="89">
        <f>ROUND((SUM(L8:L15)),0)</f>
        <v>0</v>
      </c>
      <c r="M16" s="89">
        <f>ROUND((SUM(M8:M15)),0)</f>
        <v>0</v>
      </c>
      <c r="N16" s="89">
        <f>ROUND((SUM(N8:N15)),0)</f>
        <v>0</v>
      </c>
      <c r="O16" s="89">
        <f>SUM(C16:N16)</f>
        <v>414.33</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0</v>
      </c>
      <c r="E20" s="86">
        <f t="shared" si="3"/>
        <v>0</v>
      </c>
      <c r="F20" s="86">
        <f t="shared" si="3"/>
        <v>0</v>
      </c>
      <c r="G20" s="86">
        <f t="shared" si="3"/>
        <v>0</v>
      </c>
      <c r="H20" s="86">
        <f t="shared" si="3"/>
        <v>0</v>
      </c>
      <c r="I20" s="86">
        <f t="shared" si="3"/>
        <v>0</v>
      </c>
      <c r="J20" s="86">
        <f t="shared" si="3"/>
        <v>0</v>
      </c>
      <c r="K20" s="86">
        <f t="shared" si="3"/>
        <v>0</v>
      </c>
      <c r="L20" s="86">
        <f>ROUND(-L16,0)</f>
        <v>0</v>
      </c>
      <c r="M20" s="86">
        <f>ROUND(-M16,0)</f>
        <v>0</v>
      </c>
      <c r="N20" s="86">
        <f>ROUND(-N16,0)</f>
        <v>0</v>
      </c>
      <c r="O20" s="86">
        <f>ROUND(SUM(C20:N20),0)</f>
        <v>-414</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0</v>
      </c>
      <c r="E23" s="89">
        <f t="shared" si="4"/>
        <v>0</v>
      </c>
      <c r="F23" s="89">
        <f t="shared" si="4"/>
        <v>0</v>
      </c>
      <c r="G23" s="89">
        <f t="shared" si="4"/>
        <v>0</v>
      </c>
      <c r="H23" s="89">
        <f t="shared" si="4"/>
        <v>0</v>
      </c>
      <c r="I23" s="89">
        <f t="shared" si="4"/>
        <v>0</v>
      </c>
      <c r="J23" s="89">
        <f t="shared" si="4"/>
        <v>0</v>
      </c>
      <c r="K23" s="89">
        <f t="shared" si="4"/>
        <v>0</v>
      </c>
      <c r="L23" s="89">
        <f t="shared" si="4"/>
        <v>0</v>
      </c>
      <c r="M23" s="89">
        <f t="shared" si="4"/>
        <v>0</v>
      </c>
      <c r="N23" s="89">
        <f>SUM(N19:N22)</f>
        <v>0</v>
      </c>
      <c r="O23" s="89">
        <f>SUM(O19:O22)</f>
        <v>-414</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O16" sqref="O16"/>
    </sheetView>
  </sheetViews>
  <sheetFormatPr defaultRowHeight="13.2"/>
  <cols>
    <col min="1" max="1" width="64.6640625" style="337" bestFit="1" customWidth="1"/>
    <col min="2" max="2" width="17.109375" style="337" bestFit="1" customWidth="1"/>
    <col min="3" max="3" width="11.33203125" style="327" customWidth="1"/>
    <col min="4" max="4" width="11.44140625" style="327" hidden="1" customWidth="1"/>
    <col min="5" max="6" width="11.6640625" style="327" hidden="1" customWidth="1"/>
    <col min="7" max="7" width="11.33203125" style="327" hidden="1" customWidth="1"/>
    <col min="8" max="8" width="11.6640625" style="327" hidden="1" customWidth="1"/>
    <col min="9" max="9" width="12.109375" style="327" hidden="1"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739" t="s">
        <v>209</v>
      </c>
      <c r="B1" s="739"/>
      <c r="C1" s="740"/>
      <c r="D1" s="740"/>
      <c r="E1" s="740"/>
      <c r="F1" s="740"/>
      <c r="G1" s="740"/>
      <c r="H1" s="740"/>
      <c r="I1" s="740"/>
      <c r="J1" s="740"/>
      <c r="K1" s="740"/>
      <c r="L1" s="740"/>
      <c r="M1" s="740"/>
      <c r="N1" s="740"/>
      <c r="O1" s="740"/>
      <c r="Q1" s="332"/>
    </row>
    <row r="2" spans="1:17" s="331" customFormat="1" ht="15.6">
      <c r="A2" s="741" t="s">
        <v>213</v>
      </c>
      <c r="B2" s="741"/>
      <c r="C2" s="742"/>
      <c r="D2" s="742"/>
      <c r="E2" s="742"/>
      <c r="F2" s="742"/>
      <c r="G2" s="742"/>
      <c r="H2" s="742"/>
      <c r="I2" s="742"/>
      <c r="J2" s="742"/>
      <c r="K2" s="742"/>
      <c r="L2" s="742"/>
      <c r="M2" s="742"/>
      <c r="N2" s="742"/>
      <c r="O2" s="742"/>
      <c r="Q2" s="332"/>
    </row>
    <row r="3" spans="1:17" s="331" customFormat="1" ht="15.6">
      <c r="A3" s="743" t="str">
        <f>'Fund 0666'!A3:O3</f>
        <v>Data Through September 30, 2020</v>
      </c>
      <c r="B3" s="743"/>
      <c r="C3" s="744"/>
      <c r="D3" s="744"/>
      <c r="E3" s="744"/>
      <c r="F3" s="744"/>
      <c r="G3" s="744"/>
      <c r="H3" s="744"/>
      <c r="I3" s="744"/>
      <c r="J3" s="744"/>
      <c r="K3" s="744"/>
      <c r="L3" s="744"/>
      <c r="M3" s="744"/>
      <c r="N3" s="744"/>
      <c r="O3" s="744"/>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547</v>
      </c>
    </row>
    <row r="7" spans="1:17" s="339" customFormat="1" ht="16.2" thickBot="1">
      <c r="A7" s="93"/>
      <c r="B7" s="93"/>
      <c r="C7" s="328" t="s">
        <v>546</v>
      </c>
      <c r="D7" s="328" t="s">
        <v>548</v>
      </c>
      <c r="E7" s="328" t="s">
        <v>549</v>
      </c>
      <c r="F7" s="328" t="s">
        <v>550</v>
      </c>
      <c r="G7" s="328" t="s">
        <v>551</v>
      </c>
      <c r="H7" s="328" t="s">
        <v>552</v>
      </c>
      <c r="I7" s="328" t="s">
        <v>553</v>
      </c>
      <c r="J7" s="328" t="s">
        <v>554</v>
      </c>
      <c r="K7" s="328" t="s">
        <v>555</v>
      </c>
      <c r="L7" s="328" t="s">
        <v>556</v>
      </c>
      <c r="M7" s="328" t="s">
        <v>557</v>
      </c>
      <c r="N7" s="328" t="s">
        <v>545</v>
      </c>
      <c r="O7" s="377" t="str">
        <f>'Fund 0666'!O7</f>
        <v>as of 9/30/20</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c r="E16" s="105"/>
      <c r="F16" s="422"/>
      <c r="G16" s="397"/>
      <c r="H16" s="397"/>
      <c r="I16" s="397"/>
      <c r="J16" s="105"/>
      <c r="K16" s="105"/>
      <c r="L16" s="397"/>
      <c r="M16" s="86"/>
      <c r="N16" s="86"/>
      <c r="O16" s="105">
        <f t="shared" ref="O16" si="2">ROUND(SUM(C16:N16),0)</f>
        <v>10978</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0</v>
      </c>
      <c r="E21" s="89">
        <f t="shared" si="3"/>
        <v>0</v>
      </c>
      <c r="F21" s="89">
        <f t="shared" si="3"/>
        <v>0</v>
      </c>
      <c r="G21" s="89">
        <f t="shared" si="3"/>
        <v>0</v>
      </c>
      <c r="H21" s="89">
        <f t="shared" si="3"/>
        <v>0</v>
      </c>
      <c r="I21" s="89">
        <f t="shared" si="3"/>
        <v>0</v>
      </c>
      <c r="J21" s="89">
        <f t="shared" si="3"/>
        <v>0</v>
      </c>
      <c r="K21" s="89">
        <f t="shared" si="3"/>
        <v>0</v>
      </c>
      <c r="L21" s="89">
        <f t="shared" si="3"/>
        <v>0</v>
      </c>
      <c r="M21" s="89">
        <f t="shared" si="3"/>
        <v>0</v>
      </c>
      <c r="N21" s="89">
        <f>ROUND((SUM(N13:N20)),0)</f>
        <v>0</v>
      </c>
      <c r="O21" s="89">
        <f>ROUND((SUM(O13:O20)),0)</f>
        <v>10978</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0</v>
      </c>
      <c r="E25" s="86">
        <f t="shared" ref="E25:M25" si="4">ROUND(-E21,0)</f>
        <v>0</v>
      </c>
      <c r="F25" s="86">
        <f t="shared" si="4"/>
        <v>0</v>
      </c>
      <c r="G25" s="86">
        <f t="shared" si="4"/>
        <v>0</v>
      </c>
      <c r="H25" s="86">
        <f t="shared" si="4"/>
        <v>0</v>
      </c>
      <c r="I25" s="86">
        <f t="shared" si="4"/>
        <v>0</v>
      </c>
      <c r="J25" s="86">
        <f t="shared" si="4"/>
        <v>0</v>
      </c>
      <c r="K25" s="86">
        <f t="shared" si="4"/>
        <v>0</v>
      </c>
      <c r="L25" s="86">
        <f t="shared" si="4"/>
        <v>0</v>
      </c>
      <c r="M25" s="86">
        <f t="shared" si="4"/>
        <v>0</v>
      </c>
      <c r="N25" s="86">
        <f>ROUND(-N21,0)</f>
        <v>0</v>
      </c>
      <c r="O25" s="86">
        <f>-O21</f>
        <v>-10978</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0</v>
      </c>
      <c r="E28" s="89">
        <f>ROUND(SUM(E24:E27),0)</f>
        <v>0</v>
      </c>
      <c r="F28" s="89">
        <f>ROUND(SUM(F24:F27),0)</f>
        <v>0</v>
      </c>
      <c r="G28" s="89">
        <f>ROUND(SUM(G24:G27),0)</f>
        <v>0</v>
      </c>
      <c r="H28" s="89">
        <f t="shared" ref="H28:M28" si="5">SUM(H24:H27)</f>
        <v>0</v>
      </c>
      <c r="I28" s="89">
        <f t="shared" si="5"/>
        <v>0</v>
      </c>
      <c r="J28" s="89">
        <f t="shared" si="5"/>
        <v>0</v>
      </c>
      <c r="K28" s="89">
        <f t="shared" si="5"/>
        <v>0</v>
      </c>
      <c r="L28" s="89">
        <f t="shared" si="5"/>
        <v>0</v>
      </c>
      <c r="M28" s="89">
        <f t="shared" si="5"/>
        <v>0</v>
      </c>
      <c r="N28" s="89">
        <f>SUM(N24:N27)</f>
        <v>0</v>
      </c>
      <c r="O28" s="89">
        <f>SUM(O24:O27)</f>
        <v>-10978</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2"/>
  <sheetViews>
    <sheetView zoomScale="80" zoomScaleNormal="80" zoomScaleSheetLayoutView="80" workbookViewId="0">
      <pane ySplit="6" topLeftCell="A7" activePane="bottomLeft" state="frozen"/>
      <selection activeCell="AM66" sqref="AM66"/>
      <selection pane="bottomLeft" activeCell="B3" sqref="B3"/>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584</v>
      </c>
      <c r="B2" s="229"/>
      <c r="C2" s="229"/>
      <c r="D2" s="229"/>
      <c r="E2" s="229"/>
      <c r="F2" s="229"/>
      <c r="G2" s="229"/>
      <c r="H2" s="229"/>
      <c r="I2" s="229"/>
      <c r="J2" s="229"/>
      <c r="K2" s="229"/>
      <c r="L2" s="229"/>
      <c r="M2" s="229"/>
    </row>
    <row r="3" spans="1:15" s="9" customFormat="1" ht="15.6">
      <c r="A3" s="153" t="str">
        <f>'Schedule 1'!A3:L3</f>
        <v>Data Through September 30,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745" t="s">
        <v>40</v>
      </c>
      <c r="B7" s="746"/>
      <c r="C7" s="234"/>
      <c r="D7" s="234"/>
      <c r="E7" s="235"/>
      <c r="F7" s="235"/>
      <c r="G7" s="235"/>
      <c r="H7" s="235"/>
      <c r="I7" s="234"/>
      <c r="J7" s="234"/>
      <c r="K7" s="234"/>
      <c r="L7" s="234"/>
      <c r="M7" s="234"/>
      <c r="N7" s="236"/>
    </row>
    <row r="8" spans="1:15" s="28" customFormat="1" ht="18" customHeight="1">
      <c r="A8" s="363" t="s">
        <v>392</v>
      </c>
      <c r="B8" s="238" t="s">
        <v>396</v>
      </c>
      <c r="C8" s="239">
        <v>9761677</v>
      </c>
      <c r="D8" s="239">
        <f>E8+G8</f>
        <v>-1108838</v>
      </c>
      <c r="E8" s="239"/>
      <c r="F8" s="240" t="s">
        <v>478</v>
      </c>
      <c r="G8" s="239">
        <v>-1108838</v>
      </c>
      <c r="H8" s="240" t="s">
        <v>478</v>
      </c>
      <c r="I8" s="239">
        <v>8652839</v>
      </c>
      <c r="J8" s="239">
        <v>373901.56999999995</v>
      </c>
      <c r="K8" s="239">
        <v>7499063</v>
      </c>
      <c r="L8" s="239">
        <v>8652839</v>
      </c>
      <c r="M8" s="239">
        <f>I8-L8</f>
        <v>0</v>
      </c>
      <c r="N8" s="241">
        <f>E8+G8-D8</f>
        <v>0</v>
      </c>
      <c r="O8" s="29"/>
    </row>
    <row r="9" spans="1:15" s="28" customFormat="1" ht="18" customHeight="1">
      <c r="A9" s="237" t="s">
        <v>393</v>
      </c>
      <c r="B9" s="238" t="s">
        <v>153</v>
      </c>
      <c r="C9" s="239">
        <v>6000000</v>
      </c>
      <c r="D9" s="239">
        <f>E9+G9</f>
        <v>1893879</v>
      </c>
      <c r="E9" s="239"/>
      <c r="F9" s="240" t="s">
        <v>478</v>
      </c>
      <c r="G9" s="239">
        <v>1893879</v>
      </c>
      <c r="H9" s="240" t="s">
        <v>478</v>
      </c>
      <c r="I9" s="239">
        <v>7893879</v>
      </c>
      <c r="J9" s="239">
        <v>0</v>
      </c>
      <c r="K9" s="239">
        <v>7019274</v>
      </c>
      <c r="L9" s="239">
        <v>7893879</v>
      </c>
      <c r="M9" s="239">
        <f>I9-L9</f>
        <v>0</v>
      </c>
      <c r="N9" s="241">
        <f t="shared" ref="N9:N21" si="0">E9+G9-D9</f>
        <v>0</v>
      </c>
      <c r="O9" s="107"/>
    </row>
    <row r="10" spans="1:15" s="28" customFormat="1" ht="18" customHeight="1">
      <c r="A10" s="237" t="s">
        <v>394</v>
      </c>
      <c r="B10" s="238" t="s">
        <v>397</v>
      </c>
      <c r="C10" s="239">
        <v>630000</v>
      </c>
      <c r="D10" s="239">
        <f>E10+G10</f>
        <v>563682</v>
      </c>
      <c r="E10" s="239"/>
      <c r="F10" s="240" t="s">
        <v>471</v>
      </c>
      <c r="G10" s="239">
        <v>563682</v>
      </c>
      <c r="H10" s="240" t="s">
        <v>471</v>
      </c>
      <c r="I10" s="239">
        <v>1193682</v>
      </c>
      <c r="J10" s="239">
        <v>0</v>
      </c>
      <c r="K10" s="239">
        <v>1052733</v>
      </c>
      <c r="L10" s="239">
        <v>1193682</v>
      </c>
      <c r="M10" s="239">
        <f>I10-L10</f>
        <v>0</v>
      </c>
      <c r="N10" s="241">
        <f t="shared" si="0"/>
        <v>0</v>
      </c>
    </row>
    <row r="11" spans="1:15" s="28" customFormat="1" ht="18" customHeight="1">
      <c r="A11" s="461" t="s">
        <v>542</v>
      </c>
      <c r="B11" s="354" t="s">
        <v>543</v>
      </c>
      <c r="C11" s="239">
        <v>1800000</v>
      </c>
      <c r="D11" s="239">
        <f t="shared" ref="D11:D12" si="1">E11+G11</f>
        <v>-436875</v>
      </c>
      <c r="E11" s="239"/>
      <c r="F11" s="240" t="s">
        <v>544</v>
      </c>
      <c r="G11" s="239">
        <v>-436875</v>
      </c>
      <c r="H11" s="240" t="s">
        <v>544</v>
      </c>
      <c r="I11" s="239">
        <v>1363125</v>
      </c>
      <c r="J11" s="239">
        <v>0</v>
      </c>
      <c r="K11" s="239"/>
      <c r="L11" s="239">
        <v>1363125</v>
      </c>
      <c r="M11" s="239">
        <f t="shared" ref="M11:M12" si="2">I11-L11</f>
        <v>0</v>
      </c>
      <c r="N11" s="241">
        <f t="shared" ref="N11:N12" si="3">E11+G11-D11</f>
        <v>0</v>
      </c>
    </row>
    <row r="12" spans="1:15" s="28" customFormat="1" ht="18" customHeight="1">
      <c r="A12" s="237" t="s">
        <v>395</v>
      </c>
      <c r="B12" s="238" t="s">
        <v>111</v>
      </c>
      <c r="C12" s="239">
        <v>9214698</v>
      </c>
      <c r="D12" s="239">
        <f t="shared" si="1"/>
        <v>1637289</v>
      </c>
      <c r="E12" s="239"/>
      <c r="F12" s="240" t="s">
        <v>478</v>
      </c>
      <c r="G12" s="239">
        <v>1637289</v>
      </c>
      <c r="H12" s="240" t="s">
        <v>478</v>
      </c>
      <c r="I12" s="239">
        <v>10851987</v>
      </c>
      <c r="J12" s="239">
        <v>0</v>
      </c>
      <c r="K12" s="459"/>
      <c r="L12" s="239">
        <v>10851987</v>
      </c>
      <c r="M12" s="239">
        <f t="shared" si="2"/>
        <v>0</v>
      </c>
      <c r="N12" s="241">
        <f t="shared" si="3"/>
        <v>0</v>
      </c>
    </row>
    <row r="13" spans="1:15" s="31" customFormat="1" ht="18" customHeight="1">
      <c r="A13" s="242" t="s">
        <v>191</v>
      </c>
      <c r="B13" s="243"/>
      <c r="C13" s="244">
        <f>SUM(C8:C12)</f>
        <v>27406375</v>
      </c>
      <c r="D13" s="244">
        <f t="shared" ref="D13:M13" si="4">SUM(D8:D12)</f>
        <v>2549137</v>
      </c>
      <c r="E13" s="244">
        <f t="shared" si="4"/>
        <v>0</v>
      </c>
      <c r="F13" s="244"/>
      <c r="G13" s="244">
        <f t="shared" si="4"/>
        <v>2549137</v>
      </c>
      <c r="H13" s="244"/>
      <c r="I13" s="244">
        <f t="shared" si="4"/>
        <v>29955512</v>
      </c>
      <c r="J13" s="244">
        <f t="shared" si="4"/>
        <v>373901.56999999995</v>
      </c>
      <c r="K13" s="244">
        <f t="shared" si="4"/>
        <v>15571070</v>
      </c>
      <c r="L13" s="244">
        <f t="shared" si="4"/>
        <v>29955512</v>
      </c>
      <c r="M13" s="244">
        <f t="shared" si="4"/>
        <v>0</v>
      </c>
      <c r="N13" s="241"/>
    </row>
    <row r="14" spans="1:15" s="32" customFormat="1" ht="18" customHeight="1">
      <c r="A14" s="245"/>
      <c r="B14" s="246"/>
      <c r="C14" s="245"/>
      <c r="D14" s="245"/>
      <c r="E14" s="247"/>
      <c r="F14" s="248"/>
      <c r="G14" s="249"/>
      <c r="H14" s="248"/>
      <c r="I14" s="245"/>
      <c r="J14" s="245"/>
      <c r="K14" s="245"/>
      <c r="L14" s="245"/>
      <c r="M14" s="245"/>
      <c r="N14" s="241">
        <f t="shared" si="0"/>
        <v>0</v>
      </c>
    </row>
    <row r="15" spans="1:15" s="30" customFormat="1" ht="18" customHeight="1" thickBot="1">
      <c r="A15" s="250" t="s">
        <v>192</v>
      </c>
      <c r="B15" s="251"/>
      <c r="C15" s="252">
        <f>C13</f>
        <v>27406375</v>
      </c>
      <c r="D15" s="252">
        <f t="shared" ref="D15:M15" si="5">D13</f>
        <v>2549137</v>
      </c>
      <c r="E15" s="252">
        <f t="shared" si="5"/>
        <v>0</v>
      </c>
      <c r="F15" s="252"/>
      <c r="G15" s="252">
        <f t="shared" si="5"/>
        <v>2549137</v>
      </c>
      <c r="H15" s="252"/>
      <c r="I15" s="252">
        <f t="shared" si="5"/>
        <v>29955512</v>
      </c>
      <c r="J15" s="252">
        <f t="shared" si="5"/>
        <v>373901.56999999995</v>
      </c>
      <c r="K15" s="252">
        <f t="shared" si="5"/>
        <v>15571070</v>
      </c>
      <c r="L15" s="252">
        <f t="shared" si="5"/>
        <v>29955512</v>
      </c>
      <c r="M15" s="252">
        <f t="shared" si="5"/>
        <v>0</v>
      </c>
      <c r="N15" s="241">
        <f t="shared" si="0"/>
        <v>0</v>
      </c>
    </row>
    <row r="16" spans="1:15" s="30" customFormat="1" ht="18" customHeight="1" thickTop="1">
      <c r="A16" s="245"/>
      <c r="B16" s="246"/>
      <c r="C16" s="245"/>
      <c r="D16" s="245"/>
      <c r="E16" s="247"/>
      <c r="F16" s="248"/>
      <c r="G16" s="249"/>
      <c r="H16" s="248"/>
      <c r="I16" s="245"/>
      <c r="J16" s="245"/>
      <c r="K16" s="245"/>
      <c r="L16" s="245"/>
      <c r="M16" s="245"/>
      <c r="N16" s="241">
        <f t="shared" si="0"/>
        <v>0</v>
      </c>
    </row>
    <row r="17" spans="1:14" s="28" customFormat="1" ht="18" customHeight="1">
      <c r="A17" s="245"/>
      <c r="B17" s="246"/>
      <c r="C17" s="245"/>
      <c r="D17" s="245"/>
      <c r="E17" s="247"/>
      <c r="F17" s="248"/>
      <c r="G17" s="249"/>
      <c r="H17" s="248"/>
      <c r="I17" s="245"/>
      <c r="J17" s="245"/>
      <c r="K17" s="245"/>
      <c r="L17" s="245"/>
      <c r="M17" s="245"/>
      <c r="N17" s="241">
        <f t="shared" si="0"/>
        <v>0</v>
      </c>
    </row>
    <row r="18" spans="1:14" s="33" customFormat="1" ht="18" customHeight="1">
      <c r="A18" s="253" t="s">
        <v>41</v>
      </c>
      <c r="B18" s="254"/>
      <c r="C18" s="255"/>
      <c r="D18" s="239"/>
      <c r="E18" s="255"/>
      <c r="F18" s="256"/>
      <c r="G18" s="257"/>
      <c r="H18" s="256"/>
      <c r="I18" s="255"/>
      <c r="J18" s="255"/>
      <c r="K18" s="255"/>
      <c r="L18" s="255"/>
      <c r="M18" s="255"/>
      <c r="N18" s="241">
        <f t="shared" si="0"/>
        <v>0</v>
      </c>
    </row>
    <row r="19" spans="1:14" s="34" customFormat="1" ht="18" customHeight="1">
      <c r="A19" s="258" t="s">
        <v>4</v>
      </c>
      <c r="B19" s="259"/>
      <c r="C19" s="239">
        <v>16752094</v>
      </c>
      <c r="D19" s="239">
        <f>E19+G19</f>
        <v>2512230</v>
      </c>
      <c r="E19" s="239"/>
      <c r="F19" s="240"/>
      <c r="G19" s="239">
        <v>2512230</v>
      </c>
      <c r="H19" s="240"/>
      <c r="I19" s="239">
        <v>21755592</v>
      </c>
      <c r="J19" s="239">
        <v>342572.35</v>
      </c>
      <c r="K19" s="239">
        <v>13954153</v>
      </c>
      <c r="L19" s="239">
        <v>21755592</v>
      </c>
      <c r="M19" s="239">
        <f>I19-L19</f>
        <v>0</v>
      </c>
      <c r="N19" s="241">
        <f>E19+G19-D19</f>
        <v>0</v>
      </c>
    </row>
    <row r="20" spans="1:14" s="28" customFormat="1" ht="18" customHeight="1">
      <c r="A20" s="260"/>
      <c r="B20" s="259" t="s">
        <v>37</v>
      </c>
      <c r="C20" s="261">
        <f>C19</f>
        <v>16752094</v>
      </c>
      <c r="D20" s="239">
        <f>E20+G20</f>
        <v>2512230</v>
      </c>
      <c r="E20" s="261"/>
      <c r="F20" s="262"/>
      <c r="G20" s="261">
        <f>G19</f>
        <v>2512230</v>
      </c>
      <c r="H20" s="262"/>
      <c r="I20" s="261">
        <f>I19</f>
        <v>21755592</v>
      </c>
      <c r="J20" s="261">
        <f>J19</f>
        <v>342572.35</v>
      </c>
      <c r="K20" s="261">
        <f>K19</f>
        <v>13954153</v>
      </c>
      <c r="L20" s="261">
        <f>L19</f>
        <v>21755592</v>
      </c>
      <c r="M20" s="239">
        <f>I20-L20</f>
        <v>0</v>
      </c>
      <c r="N20" s="241">
        <f t="shared" si="0"/>
        <v>0</v>
      </c>
    </row>
    <row r="21" spans="1:14" s="28" customFormat="1" ht="18" customHeight="1">
      <c r="A21" s="263" t="s">
        <v>6</v>
      </c>
      <c r="B21" s="259"/>
      <c r="C21" s="239">
        <v>8332149</v>
      </c>
      <c r="D21" s="239">
        <f>E21+G21</f>
        <v>36907</v>
      </c>
      <c r="E21" s="239"/>
      <c r="F21" s="240"/>
      <c r="G21" s="239">
        <v>36907</v>
      </c>
      <c r="H21" s="240"/>
      <c r="I21" s="239">
        <v>8199920</v>
      </c>
      <c r="J21" s="239">
        <v>31329.22</v>
      </c>
      <c r="K21" s="239">
        <v>1616917</v>
      </c>
      <c r="L21" s="239">
        <v>8199920</v>
      </c>
      <c r="M21" s="239">
        <f>I21-L21</f>
        <v>0</v>
      </c>
      <c r="N21" s="241">
        <f t="shared" si="0"/>
        <v>0</v>
      </c>
    </row>
    <row r="22" spans="1:14" s="28" customFormat="1" ht="18" customHeight="1" thickBot="1">
      <c r="A22" s="250" t="s">
        <v>35</v>
      </c>
      <c r="B22" s="250"/>
      <c r="C22" s="252">
        <f>SUM(C20,C21)</f>
        <v>25084243</v>
      </c>
      <c r="D22" s="252">
        <f>SUM(D20,D21)</f>
        <v>2549137</v>
      </c>
      <c r="E22" s="252">
        <f>SUM(E20,E21)</f>
        <v>0</v>
      </c>
      <c r="F22" s="252"/>
      <c r="G22" s="252">
        <f>SUM(G20,G21)</f>
        <v>2549137</v>
      </c>
      <c r="H22" s="252"/>
      <c r="I22" s="252">
        <f>SUM(I20,I21)</f>
        <v>29955512</v>
      </c>
      <c r="J22" s="252">
        <f>SUM(J20,J21)</f>
        <v>373901.56999999995</v>
      </c>
      <c r="K22" s="252">
        <f>SUM(K20,K21)</f>
        <v>15571070</v>
      </c>
      <c r="L22" s="252">
        <f>SUM(L20,L21)</f>
        <v>29955512</v>
      </c>
      <c r="M22" s="252">
        <f>SUM(M20,M21)</f>
        <v>0</v>
      </c>
      <c r="N22" s="241">
        <f>E22+G22-D22</f>
        <v>0</v>
      </c>
    </row>
    <row r="23" spans="1:14" s="28" customFormat="1" ht="16.5" customHeight="1" thickTop="1">
      <c r="A23" s="254"/>
      <c r="B23" s="259"/>
      <c r="C23" s="264"/>
      <c r="D23" s="264"/>
      <c r="E23" s="264"/>
      <c r="F23" s="264"/>
      <c r="G23" s="264"/>
      <c r="H23" s="264"/>
      <c r="I23" s="264"/>
      <c r="J23" s="264"/>
      <c r="K23" s="264"/>
      <c r="L23" s="264"/>
      <c r="M23" s="264"/>
      <c r="N23" s="241"/>
    </row>
    <row r="24" spans="1:14" s="28" customFormat="1" ht="16.5" customHeight="1">
      <c r="A24" s="265" t="s">
        <v>38</v>
      </c>
      <c r="B24" s="259"/>
      <c r="C24" s="264"/>
      <c r="D24" s="264"/>
      <c r="E24" s="264"/>
      <c r="F24" s="264"/>
      <c r="G24" s="264"/>
      <c r="H24" s="264"/>
      <c r="I24" s="264"/>
      <c r="J24" s="264"/>
      <c r="K24" s="264"/>
      <c r="L24" s="264"/>
      <c r="M24" s="264"/>
      <c r="N24" s="236"/>
    </row>
    <row r="25" spans="1:14" s="28" customFormat="1" ht="16.5" customHeight="1">
      <c r="A25" s="365" t="s">
        <v>193</v>
      </c>
      <c r="B25" s="148" t="s">
        <v>388</v>
      </c>
      <c r="C25" s="268"/>
      <c r="D25" s="267"/>
      <c r="E25" s="267"/>
      <c r="F25" s="267"/>
      <c r="G25" s="267"/>
      <c r="H25" s="267"/>
      <c r="I25" s="267"/>
      <c r="J25" s="267"/>
      <c r="K25" s="267"/>
      <c r="L25" s="267"/>
      <c r="M25" s="267"/>
      <c r="N25" s="236"/>
    </row>
    <row r="26" spans="1:14" s="28" customFormat="1" ht="16.5" customHeight="1">
      <c r="A26" s="365" t="s">
        <v>195</v>
      </c>
      <c r="B26" s="269" t="s">
        <v>468</v>
      </c>
      <c r="C26" s="268"/>
      <c r="D26" s="267"/>
      <c r="E26" s="267"/>
      <c r="F26" s="267"/>
      <c r="G26" s="267"/>
      <c r="H26" s="267"/>
      <c r="I26" s="267"/>
      <c r="J26" s="267"/>
      <c r="K26" s="267"/>
      <c r="L26" s="267"/>
      <c r="M26" s="267"/>
      <c r="N26" s="236"/>
    </row>
    <row r="27" spans="1:14" s="28" customFormat="1" ht="16.5" customHeight="1">
      <c r="A27" s="365" t="s">
        <v>354</v>
      </c>
      <c r="B27" s="269" t="s">
        <v>470</v>
      </c>
      <c r="C27" s="270"/>
      <c r="D27" s="270"/>
      <c r="E27" s="270"/>
      <c r="F27" s="270"/>
      <c r="G27" s="270"/>
      <c r="H27" s="270"/>
      <c r="I27" s="270"/>
      <c r="J27" s="270"/>
      <c r="K27" s="270"/>
      <c r="L27" s="270"/>
      <c r="M27" s="270"/>
      <c r="N27" s="236"/>
    </row>
    <row r="28" spans="1:14" s="28" customFormat="1" ht="16.5" customHeight="1">
      <c r="A28" s="147"/>
      <c r="B28" s="148"/>
      <c r="C28" s="270"/>
      <c r="D28" s="270"/>
      <c r="E28" s="270"/>
      <c r="F28" s="270"/>
      <c r="G28" s="270"/>
      <c r="H28" s="270"/>
      <c r="I28" s="270"/>
      <c r="J28" s="270"/>
      <c r="K28" s="270"/>
      <c r="L28" s="270"/>
      <c r="M28" s="270"/>
      <c r="N28" s="236"/>
    </row>
    <row r="29" spans="1:14" s="28" customFormat="1" ht="16.5" customHeight="1">
      <c r="A29" s="266"/>
      <c r="B29" s="269"/>
      <c r="C29" s="35"/>
      <c r="D29" s="35"/>
      <c r="E29" s="35"/>
      <c r="F29" s="35"/>
      <c r="G29" s="35"/>
      <c r="H29" s="35"/>
      <c r="I29" s="35"/>
      <c r="J29" s="35"/>
      <c r="K29" s="35"/>
      <c r="L29" s="35"/>
      <c r="M29" s="35"/>
    </row>
    <row r="30" spans="1:14" s="28" customFormat="1" ht="15.6">
      <c r="A30" s="354"/>
      <c r="B30" s="236"/>
      <c r="F30" s="36"/>
      <c r="G30" s="36"/>
      <c r="H30" s="36"/>
    </row>
    <row r="31" spans="1:14" s="28" customFormat="1" ht="14.4">
      <c r="A31" s="34"/>
      <c r="B31" s="34"/>
      <c r="F31" s="36"/>
      <c r="G31" s="36"/>
      <c r="H31" s="36"/>
    </row>
    <row r="32" spans="1:14" s="28" customFormat="1" ht="14.4">
      <c r="A32" s="59"/>
      <c r="B32" s="34"/>
      <c r="F32" s="36"/>
      <c r="G32" s="36"/>
      <c r="H32" s="36"/>
      <c r="I32" s="38"/>
    </row>
    <row r="33" spans="1:9" s="28" customFormat="1" ht="14.4">
      <c r="A33" s="59"/>
      <c r="B33" s="34"/>
      <c r="F33" s="36"/>
      <c r="G33" s="36"/>
      <c r="H33" s="36"/>
      <c r="I33" s="38"/>
    </row>
    <row r="34" spans="1:9" s="28" customFormat="1" ht="14.4">
      <c r="A34" s="59"/>
      <c r="B34" s="34"/>
      <c r="F34" s="36"/>
      <c r="G34" s="36"/>
      <c r="H34" s="36"/>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3.8">
      <c r="A44" s="37"/>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sheetData>
  <mergeCells count="1">
    <mergeCell ref="A7:B7"/>
  </mergeCells>
  <phoneticPr fontId="8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748" t="s">
        <v>3</v>
      </c>
      <c r="B1" s="748"/>
      <c r="C1" s="748"/>
      <c r="D1" s="43"/>
      <c r="E1" s="43"/>
      <c r="F1" s="43"/>
      <c r="G1" s="43"/>
      <c r="H1" s="43"/>
      <c r="I1" s="43"/>
      <c r="J1" s="43"/>
      <c r="K1" s="43"/>
      <c r="L1" s="43"/>
      <c r="M1" s="44"/>
      <c r="N1" s="45"/>
      <c r="O1" s="46"/>
      <c r="P1" s="46"/>
    </row>
    <row r="2" spans="1:16" s="9" customFormat="1" ht="15.6">
      <c r="A2" s="749" t="s">
        <v>181</v>
      </c>
      <c r="B2" s="749"/>
      <c r="C2" s="749"/>
      <c r="D2" s="47"/>
      <c r="E2" s="47"/>
      <c r="F2" s="47"/>
      <c r="G2" s="47"/>
      <c r="H2" s="47"/>
      <c r="I2" s="47"/>
      <c r="J2" s="47"/>
      <c r="K2" s="47"/>
      <c r="L2" s="47"/>
      <c r="M2" s="48"/>
      <c r="N2" s="49"/>
      <c r="O2" s="50"/>
      <c r="P2" s="50"/>
    </row>
    <row r="3" spans="1:16" s="9" customFormat="1" ht="15.6">
      <c r="A3" s="747" t="s">
        <v>180</v>
      </c>
      <c r="B3" s="747"/>
      <c r="C3" s="747"/>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ECB7-8C7B-4D5F-AF76-E026BE26E65C}">
  <sheetPr>
    <pageSetUpPr fitToPage="1"/>
  </sheetPr>
  <dimension ref="A1:BE28"/>
  <sheetViews>
    <sheetView zoomScaleNormal="100" workbookViewId="0">
      <selection activeCell="A4" sqref="A4:G4"/>
    </sheetView>
  </sheetViews>
  <sheetFormatPr defaultRowHeight="13.2"/>
  <cols>
    <col min="1" max="1" width="3.88671875" style="462" customWidth="1"/>
    <col min="2" max="2" width="61" style="462" hidden="1" customWidth="1"/>
    <col min="3" max="3" width="68.5546875" style="463" customWidth="1"/>
    <col min="4" max="4" width="17.5546875" style="463" customWidth="1"/>
    <col min="5" max="5" width="12.88671875" style="462" customWidth="1"/>
    <col min="6" max="7" width="17.33203125" style="462" customWidth="1"/>
    <col min="8" max="9" width="12.77734375" style="462" customWidth="1"/>
    <col min="10" max="10" width="9" style="462" bestFit="1" customWidth="1"/>
    <col min="11" max="16384" width="8.88671875" style="462"/>
  </cols>
  <sheetData>
    <row r="1" spans="1:57" s="482" customFormat="1" ht="16.5" customHeight="1">
      <c r="A1" s="750" t="s">
        <v>3</v>
      </c>
      <c r="B1" s="750"/>
      <c r="C1" s="750"/>
      <c r="D1" s="750"/>
      <c r="E1" s="750"/>
      <c r="F1" s="750"/>
      <c r="G1" s="750"/>
      <c r="H1" s="495"/>
      <c r="I1" s="495"/>
      <c r="J1" s="495"/>
    </row>
    <row r="2" spans="1:57" s="482" customFormat="1" ht="16.5" customHeight="1">
      <c r="A2" s="750" t="s">
        <v>575</v>
      </c>
      <c r="B2" s="750"/>
      <c r="C2" s="750"/>
      <c r="D2" s="750"/>
      <c r="E2" s="750"/>
      <c r="F2" s="750"/>
      <c r="G2" s="750"/>
      <c r="H2" s="495"/>
      <c r="I2" s="495"/>
      <c r="J2" s="495"/>
    </row>
    <row r="3" spans="1:57" s="482" customFormat="1" ht="16.5" customHeight="1">
      <c r="A3" s="751" t="s">
        <v>507</v>
      </c>
      <c r="B3" s="751"/>
      <c r="C3" s="751"/>
      <c r="D3" s="751"/>
      <c r="E3" s="751"/>
      <c r="F3" s="751"/>
      <c r="G3" s="751"/>
      <c r="H3" s="495"/>
      <c r="I3" s="495"/>
      <c r="J3" s="495"/>
    </row>
    <row r="4" spans="1:57" s="482" customFormat="1" ht="15.6">
      <c r="A4" s="752" t="s">
        <v>143</v>
      </c>
      <c r="B4" s="752"/>
      <c r="C4" s="752"/>
      <c r="D4" s="752"/>
      <c r="E4" s="752"/>
      <c r="F4" s="752"/>
      <c r="G4" s="752"/>
    </row>
    <row r="5" spans="1:57" s="492" customFormat="1" ht="15.6">
      <c r="C5" s="494"/>
      <c r="D5" s="494"/>
      <c r="F5" s="493" t="s">
        <v>143</v>
      </c>
    </row>
    <row r="6" spans="1:57" s="489" customFormat="1" ht="33.450000000000003" customHeight="1">
      <c r="A6" s="490"/>
      <c r="B6" s="491"/>
      <c r="C6" s="491" t="s">
        <v>42</v>
      </c>
      <c r="D6" s="490" t="s">
        <v>574</v>
      </c>
      <c r="E6" s="490" t="s">
        <v>573</v>
      </c>
      <c r="F6" s="490" t="s">
        <v>576</v>
      </c>
      <c r="G6" s="490" t="s">
        <v>366</v>
      </c>
    </row>
    <row r="7" spans="1:57" s="482" customFormat="1" ht="9" customHeight="1">
      <c r="A7" s="487"/>
      <c r="B7" s="488"/>
      <c r="C7" s="488"/>
      <c r="D7" s="487"/>
      <c r="E7" s="487"/>
      <c r="F7" s="487"/>
      <c r="G7" s="487"/>
    </row>
    <row r="8" spans="1:57" s="482" customFormat="1" ht="18.899999999999999" customHeight="1">
      <c r="A8" s="478">
        <v>1</v>
      </c>
      <c r="B8" s="486" t="s">
        <v>572</v>
      </c>
      <c r="C8" s="475" t="s">
        <v>43</v>
      </c>
      <c r="D8" s="450">
        <v>885679.38387756574</v>
      </c>
      <c r="E8" s="453">
        <v>64553</v>
      </c>
      <c r="F8" s="450">
        <v>700663.81274971343</v>
      </c>
      <c r="G8" s="451">
        <f t="shared" ref="G8:G21" si="0">+F8-D8</f>
        <v>-185015.57112785231</v>
      </c>
      <c r="H8" s="483"/>
      <c r="I8" s="485"/>
      <c r="J8" s="485"/>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3"/>
      <c r="AZ8" s="483"/>
      <c r="BA8" s="483"/>
      <c r="BB8" s="483"/>
      <c r="BC8" s="483"/>
      <c r="BD8" s="483"/>
      <c r="BE8" s="483"/>
    </row>
    <row r="9" spans="1:57" s="482" customFormat="1" ht="18.899999999999999" customHeight="1">
      <c r="A9" s="478">
        <f t="shared" ref="A9:A18" si="1">A8+1</f>
        <v>2</v>
      </c>
      <c r="B9" s="475" t="s">
        <v>571</v>
      </c>
      <c r="C9" s="475" t="s">
        <v>44</v>
      </c>
      <c r="D9" s="450">
        <v>307425</v>
      </c>
      <c r="E9" s="453">
        <v>23910</v>
      </c>
      <c r="F9" s="450">
        <v>251929.04470202918</v>
      </c>
      <c r="G9" s="451">
        <f t="shared" si="0"/>
        <v>-55495.955297970824</v>
      </c>
      <c r="H9" s="483"/>
      <c r="I9" s="485"/>
      <c r="J9" s="485"/>
      <c r="K9" s="483"/>
      <c r="L9" s="483"/>
      <c r="M9" s="483"/>
      <c r="N9" s="483"/>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row>
    <row r="10" spans="1:57" s="482" customFormat="1" ht="15.6">
      <c r="A10" s="478">
        <f t="shared" si="1"/>
        <v>3</v>
      </c>
      <c r="B10" s="475" t="s">
        <v>570</v>
      </c>
      <c r="C10" s="475" t="s">
        <v>173</v>
      </c>
      <c r="D10" s="450">
        <v>126582.43135024251</v>
      </c>
      <c r="E10" s="453">
        <v>9901</v>
      </c>
      <c r="F10" s="450">
        <v>116638.46576437599</v>
      </c>
      <c r="G10" s="451">
        <f t="shared" si="0"/>
        <v>-9943.965585866521</v>
      </c>
      <c r="H10" s="483"/>
      <c r="I10" s="485"/>
      <c r="J10" s="485"/>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row>
    <row r="11" spans="1:57" s="472" customFormat="1" ht="18.899999999999999" customHeight="1">
      <c r="A11" s="478">
        <f t="shared" si="1"/>
        <v>4</v>
      </c>
      <c r="B11" s="475" t="s">
        <v>569</v>
      </c>
      <c r="C11" s="475" t="s">
        <v>45</v>
      </c>
      <c r="D11" s="450">
        <v>185100</v>
      </c>
      <c r="E11" s="453">
        <v>11404</v>
      </c>
      <c r="F11" s="450">
        <v>168308.90562949562</v>
      </c>
      <c r="G11" s="451">
        <f t="shared" si="0"/>
        <v>-16791.094370504376</v>
      </c>
      <c r="H11" s="473"/>
      <c r="I11" s="484"/>
      <c r="J11" s="484"/>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3"/>
      <c r="AY11" s="473"/>
      <c r="AZ11" s="473"/>
      <c r="BA11" s="473"/>
      <c r="BB11" s="473"/>
      <c r="BC11" s="473"/>
      <c r="BD11" s="473"/>
      <c r="BE11" s="473"/>
    </row>
    <row r="12" spans="1:57" s="482" customFormat="1" ht="18.899999999999999" customHeight="1">
      <c r="A12" s="478">
        <f t="shared" si="1"/>
        <v>5</v>
      </c>
      <c r="B12" s="475" t="s">
        <v>568</v>
      </c>
      <c r="C12" s="475" t="s">
        <v>174</v>
      </c>
      <c r="D12" s="450">
        <v>82294.789344124496</v>
      </c>
      <c r="E12" s="453">
        <v>7089</v>
      </c>
      <c r="F12" s="450">
        <v>96284.058707515709</v>
      </c>
      <c r="G12" s="451">
        <f t="shared" si="0"/>
        <v>13989.269363391213</v>
      </c>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row>
    <row r="13" spans="1:57" s="479" customFormat="1" ht="18.899999999999999" customHeight="1">
      <c r="A13" s="481">
        <f t="shared" si="1"/>
        <v>6</v>
      </c>
      <c r="B13" s="475" t="s">
        <v>567</v>
      </c>
      <c r="C13" s="475" t="s">
        <v>175</v>
      </c>
      <c r="D13" s="450">
        <v>30</v>
      </c>
      <c r="E13" s="456">
        <v>21.91931688</v>
      </c>
      <c r="F13" s="457">
        <v>24.109260125173019</v>
      </c>
      <c r="G13" s="458">
        <f t="shared" si="0"/>
        <v>-5.8907398748269806</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80"/>
      <c r="BC13" s="480"/>
      <c r="BD13" s="480"/>
      <c r="BE13" s="480"/>
    </row>
    <row r="14" spans="1:57" s="482" customFormat="1" ht="18.899999999999999" customHeight="1">
      <c r="A14" s="478">
        <f t="shared" si="1"/>
        <v>7</v>
      </c>
      <c r="B14" s="475" t="s">
        <v>566</v>
      </c>
      <c r="C14" s="475" t="s">
        <v>235</v>
      </c>
      <c r="D14" s="450">
        <v>34132.121430406885</v>
      </c>
      <c r="E14" s="453">
        <v>29602</v>
      </c>
      <c r="F14" s="452">
        <v>28500.288676666667</v>
      </c>
      <c r="G14" s="451">
        <f t="shared" si="0"/>
        <v>-5631.8327537402183</v>
      </c>
      <c r="H14" s="483" t="s">
        <v>143</v>
      </c>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row>
    <row r="15" spans="1:57" s="479" customFormat="1" ht="18.899999999999999" customHeight="1">
      <c r="A15" s="481">
        <f t="shared" si="1"/>
        <v>8</v>
      </c>
      <c r="B15" s="475" t="s">
        <v>565</v>
      </c>
      <c r="C15" s="475" t="s">
        <v>479</v>
      </c>
      <c r="D15" s="450">
        <v>16727</v>
      </c>
      <c r="E15" s="453">
        <v>1401.7205040477975</v>
      </c>
      <c r="F15" s="450">
        <v>16987.401869087571</v>
      </c>
      <c r="G15" s="450">
        <f t="shared" si="0"/>
        <v>260.40186908757096</v>
      </c>
      <c r="H15" s="480" t="s">
        <v>143</v>
      </c>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0"/>
      <c r="AY15" s="480"/>
      <c r="AZ15" s="480"/>
      <c r="BA15" s="480"/>
      <c r="BB15" s="480"/>
      <c r="BC15" s="480"/>
      <c r="BD15" s="480"/>
      <c r="BE15" s="480"/>
    </row>
    <row r="16" spans="1:57" s="472" customFormat="1" ht="18.899999999999999" customHeight="1">
      <c r="A16" s="478">
        <f t="shared" si="1"/>
        <v>9</v>
      </c>
      <c r="B16" s="475" t="s">
        <v>564</v>
      </c>
      <c r="C16" s="475" t="s">
        <v>480</v>
      </c>
      <c r="D16" s="450">
        <v>55261</v>
      </c>
      <c r="E16" s="453">
        <v>53760.831160035246</v>
      </c>
      <c r="F16" s="450">
        <v>54615.849333808095</v>
      </c>
      <c r="G16" s="450">
        <f t="shared" si="0"/>
        <v>-645.15066619190475</v>
      </c>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473"/>
      <c r="BC16" s="473"/>
      <c r="BD16" s="473"/>
      <c r="BE16" s="473"/>
    </row>
    <row r="17" spans="1:57" s="472" customFormat="1" ht="18.899999999999999" customHeight="1">
      <c r="A17" s="478">
        <f t="shared" si="1"/>
        <v>10</v>
      </c>
      <c r="B17" s="475" t="s">
        <v>563</v>
      </c>
      <c r="C17" s="475" t="s">
        <v>481</v>
      </c>
      <c r="D17" s="450">
        <v>6227</v>
      </c>
      <c r="E17" s="453">
        <v>5064</v>
      </c>
      <c r="F17" s="450">
        <v>6227</v>
      </c>
      <c r="G17" s="450">
        <f t="shared" si="0"/>
        <v>0</v>
      </c>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row>
    <row r="18" spans="1:57" s="472" customFormat="1" ht="18.899999999999999" customHeight="1">
      <c r="A18" s="478">
        <f t="shared" si="1"/>
        <v>11</v>
      </c>
      <c r="B18" s="475" t="s">
        <v>562</v>
      </c>
      <c r="C18" s="475" t="s">
        <v>482</v>
      </c>
      <c r="D18" s="450">
        <v>5994</v>
      </c>
      <c r="E18" s="453">
        <v>6764.1576038572402</v>
      </c>
      <c r="F18" s="450">
        <v>6700</v>
      </c>
      <c r="G18" s="450">
        <f t="shared" si="0"/>
        <v>706</v>
      </c>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473"/>
      <c r="AG18" s="473"/>
      <c r="AH18" s="473"/>
      <c r="AI18" s="473"/>
      <c r="AJ18" s="473"/>
      <c r="AK18" s="473"/>
      <c r="AL18" s="473"/>
      <c r="AM18" s="473"/>
      <c r="AN18" s="473"/>
      <c r="AO18" s="473"/>
      <c r="AP18" s="473"/>
      <c r="AQ18" s="473"/>
      <c r="AR18" s="473"/>
      <c r="AS18" s="473"/>
      <c r="AT18" s="473"/>
      <c r="AU18" s="473"/>
      <c r="AV18" s="473"/>
      <c r="AW18" s="473"/>
      <c r="AX18" s="473"/>
      <c r="AY18" s="473"/>
      <c r="AZ18" s="473"/>
      <c r="BA18" s="473"/>
      <c r="BB18" s="473"/>
      <c r="BC18" s="473"/>
      <c r="BD18" s="473"/>
      <c r="BE18" s="473"/>
    </row>
    <row r="19" spans="1:57" s="472" customFormat="1" ht="15.6">
      <c r="A19" s="446">
        <v>12</v>
      </c>
      <c r="B19" s="475" t="s">
        <v>561</v>
      </c>
      <c r="C19" s="475" t="s">
        <v>399</v>
      </c>
      <c r="D19" s="450">
        <v>47.69</v>
      </c>
      <c r="E19" s="453">
        <v>54.8</v>
      </c>
      <c r="F19" s="450">
        <v>54</v>
      </c>
      <c r="G19" s="450">
        <f t="shared" si="0"/>
        <v>6.3100000000000023</v>
      </c>
      <c r="H19" s="473"/>
      <c r="I19" s="473"/>
      <c r="J19" s="473"/>
      <c r="K19" s="473"/>
      <c r="L19" s="473"/>
      <c r="M19" s="473"/>
      <c r="N19" s="473"/>
      <c r="O19" s="473"/>
      <c r="P19" s="473"/>
      <c r="Q19" s="473"/>
      <c r="R19" s="473"/>
      <c r="S19" s="473"/>
      <c r="T19" s="473"/>
      <c r="U19" s="473"/>
      <c r="V19" s="473"/>
      <c r="W19" s="473"/>
      <c r="X19" s="473"/>
      <c r="Y19" s="473"/>
      <c r="Z19" s="473"/>
      <c r="AA19" s="473"/>
      <c r="AB19" s="473"/>
      <c r="AC19" s="473"/>
      <c r="AD19" s="473"/>
      <c r="AE19" s="473"/>
      <c r="AF19" s="473"/>
      <c r="AG19" s="473"/>
      <c r="AH19" s="473"/>
      <c r="AI19" s="473"/>
      <c r="AJ19" s="473"/>
      <c r="AK19" s="473"/>
      <c r="AL19" s="473"/>
      <c r="AM19" s="473"/>
      <c r="AN19" s="473"/>
      <c r="AO19" s="473"/>
      <c r="AP19" s="473"/>
      <c r="AQ19" s="473"/>
      <c r="AR19" s="473"/>
      <c r="AS19" s="473"/>
      <c r="AT19" s="473"/>
      <c r="AU19" s="473"/>
      <c r="AV19" s="473"/>
      <c r="AW19" s="473"/>
      <c r="AX19" s="473"/>
      <c r="AY19" s="473"/>
      <c r="AZ19" s="473"/>
      <c r="BA19" s="473"/>
      <c r="BB19" s="473"/>
      <c r="BC19" s="473"/>
      <c r="BD19" s="473"/>
      <c r="BE19" s="473"/>
    </row>
    <row r="20" spans="1:57" s="472" customFormat="1" ht="15.6">
      <c r="A20" s="446">
        <f>A19+1</f>
        <v>13</v>
      </c>
      <c r="B20" s="475" t="s">
        <v>560</v>
      </c>
      <c r="C20" s="475" t="s">
        <v>400</v>
      </c>
      <c r="D20" s="476">
        <v>1.57</v>
      </c>
      <c r="E20" s="477">
        <v>1.97</v>
      </c>
      <c r="F20" s="476">
        <v>1.75</v>
      </c>
      <c r="G20" s="476">
        <f t="shared" si="0"/>
        <v>0.17999999999999994</v>
      </c>
      <c r="H20" s="473"/>
      <c r="I20" s="473"/>
      <c r="J20" s="473"/>
      <c r="K20" s="473"/>
      <c r="L20" s="473"/>
      <c r="M20" s="473"/>
      <c r="N20" s="473"/>
      <c r="O20" s="473"/>
      <c r="P20" s="473"/>
      <c r="Q20" s="473"/>
      <c r="R20" s="473"/>
      <c r="S20" s="473"/>
      <c r="T20" s="473"/>
      <c r="U20" s="473"/>
      <c r="V20" s="473"/>
      <c r="W20" s="473"/>
      <c r="X20" s="473"/>
      <c r="Y20" s="473"/>
      <c r="Z20" s="473"/>
      <c r="AA20" s="473"/>
      <c r="AB20" s="473"/>
      <c r="AC20" s="473"/>
      <c r="AD20" s="473"/>
      <c r="AE20" s="473"/>
      <c r="AF20" s="473"/>
      <c r="AG20" s="473"/>
      <c r="AH20" s="473"/>
      <c r="AI20" s="473"/>
      <c r="AJ20" s="473"/>
      <c r="AK20" s="473"/>
      <c r="AL20" s="473"/>
      <c r="AM20" s="473"/>
      <c r="AN20" s="473"/>
      <c r="AO20" s="473"/>
      <c r="AP20" s="473"/>
      <c r="AQ20" s="473"/>
      <c r="AR20" s="473"/>
      <c r="AS20" s="473"/>
      <c r="AT20" s="473"/>
      <c r="AU20" s="473"/>
      <c r="AV20" s="473"/>
      <c r="AW20" s="473"/>
      <c r="AX20" s="473"/>
      <c r="AY20" s="473"/>
      <c r="AZ20" s="473"/>
      <c r="BA20" s="473"/>
      <c r="BB20" s="473"/>
      <c r="BC20" s="473"/>
      <c r="BD20" s="473"/>
      <c r="BE20" s="473"/>
    </row>
    <row r="21" spans="1:57" s="472" customFormat="1" ht="15.6">
      <c r="A21" s="447">
        <f>A20+1</f>
        <v>14</v>
      </c>
      <c r="B21" s="475" t="s">
        <v>559</v>
      </c>
      <c r="C21" s="474" t="s">
        <v>401</v>
      </c>
      <c r="D21" s="454">
        <v>24896.965300851545</v>
      </c>
      <c r="E21" s="455">
        <v>1489</v>
      </c>
      <c r="F21" s="454">
        <v>34427.837536462772</v>
      </c>
      <c r="G21" s="454">
        <f t="shared" si="0"/>
        <v>9530.8722356112266</v>
      </c>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3"/>
      <c r="AY21" s="473"/>
      <c r="AZ21" s="473"/>
      <c r="BA21" s="473"/>
      <c r="BB21" s="473"/>
      <c r="BC21" s="473"/>
      <c r="BD21" s="473"/>
      <c r="BE21" s="473"/>
    </row>
    <row r="22" spans="1:57" ht="15.6">
      <c r="A22" s="471"/>
      <c r="B22" s="471"/>
      <c r="C22" s="468"/>
      <c r="D22" s="425"/>
      <c r="E22" s="426"/>
      <c r="F22" s="426"/>
      <c r="G22" s="426"/>
      <c r="H22" s="470"/>
      <c r="I22" s="470"/>
      <c r="J22" s="470"/>
      <c r="K22" s="470"/>
      <c r="L22" s="470"/>
      <c r="M22" s="470"/>
      <c r="N22" s="470"/>
      <c r="O22" s="470"/>
      <c r="P22" s="470"/>
      <c r="Q22" s="470"/>
      <c r="R22" s="470"/>
      <c r="S22" s="470"/>
      <c r="T22" s="470"/>
      <c r="U22" s="470"/>
      <c r="V22" s="470"/>
      <c r="W22" s="470"/>
      <c r="X22" s="470"/>
      <c r="Y22" s="470"/>
      <c r="Z22" s="470"/>
      <c r="AA22" s="470"/>
      <c r="AB22" s="470"/>
      <c r="AC22" s="470"/>
      <c r="AD22" s="470"/>
      <c r="AE22" s="470"/>
      <c r="AF22" s="470"/>
      <c r="AG22" s="470"/>
      <c r="AH22" s="470"/>
      <c r="AI22" s="470"/>
      <c r="AJ22" s="470"/>
      <c r="AK22" s="470"/>
      <c r="AL22" s="470"/>
      <c r="AM22" s="470"/>
      <c r="AN22" s="470"/>
      <c r="AO22" s="470"/>
      <c r="AP22" s="470"/>
      <c r="AQ22" s="470"/>
      <c r="AR22" s="470"/>
      <c r="AS22" s="470"/>
      <c r="AT22" s="470"/>
      <c r="AU22" s="470"/>
      <c r="AV22" s="470"/>
      <c r="AW22" s="470"/>
      <c r="AX22" s="470"/>
      <c r="AY22" s="470"/>
      <c r="AZ22" s="470"/>
      <c r="BA22" s="470"/>
      <c r="BB22" s="470"/>
      <c r="BC22" s="470"/>
      <c r="BD22" s="470"/>
      <c r="BE22" s="470"/>
    </row>
    <row r="23" spans="1:57" ht="24.75" customHeight="1">
      <c r="A23" s="467"/>
      <c r="B23" s="467"/>
      <c r="C23" s="469"/>
      <c r="D23" s="433"/>
      <c r="E23" s="426"/>
      <c r="F23" s="426"/>
      <c r="G23" s="426"/>
    </row>
    <row r="24" spans="1:57" ht="15.6">
      <c r="A24" s="467"/>
      <c r="B24" s="467"/>
      <c r="C24" s="468"/>
      <c r="D24" s="433"/>
      <c r="E24" s="426"/>
      <c r="F24" s="426"/>
      <c r="G24" s="426"/>
    </row>
    <row r="25" spans="1:57" ht="15.6">
      <c r="A25" s="467"/>
      <c r="B25" s="467"/>
      <c r="C25" s="466"/>
    </row>
    <row r="26" spans="1:57" ht="15.6">
      <c r="A26" s="465"/>
      <c r="B26" s="465"/>
      <c r="C26" s="753"/>
      <c r="D26" s="753"/>
      <c r="E26" s="753"/>
    </row>
    <row r="28" spans="1:57">
      <c r="E28" s="464"/>
    </row>
  </sheetData>
  <mergeCells count="5">
    <mergeCell ref="A1:G1"/>
    <mergeCell ref="A2:G2"/>
    <mergeCell ref="A3:G3"/>
    <mergeCell ref="A4:G4"/>
    <mergeCell ref="C26:E26"/>
  </mergeCells>
  <printOptions horizontalCentered="1"/>
  <pageMargins left="0" right="0" top="0.5" bottom="1" header="0.5" footer="0.5"/>
  <pageSetup scale="78"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A4" sqref="A4"/>
    </sheetView>
  </sheetViews>
  <sheetFormatPr defaultColWidth="8.88671875" defaultRowHeight="13.2"/>
  <cols>
    <col min="1" max="1" width="73.33203125" style="442" bestFit="1" customWidth="1"/>
    <col min="2" max="2" width="25.88671875" style="441" customWidth="1"/>
    <col min="3" max="3" width="20.6640625" style="442" customWidth="1"/>
    <col min="4" max="5" width="24.88671875" style="442" bestFit="1" customWidth="1"/>
    <col min="6" max="16384" width="8.88671875" style="442"/>
  </cols>
  <sheetData>
    <row r="1" spans="1:10" s="271" customFormat="1" ht="16.5" customHeight="1">
      <c r="A1" s="754" t="s">
        <v>3</v>
      </c>
      <c r="B1" s="754"/>
      <c r="C1" s="754"/>
      <c r="D1" s="754"/>
      <c r="E1" s="754"/>
      <c r="F1" s="754"/>
      <c r="G1" s="754"/>
      <c r="H1" s="438"/>
      <c r="I1" s="438"/>
      <c r="J1" s="438"/>
    </row>
    <row r="2" spans="1:10" s="271" customFormat="1" ht="16.5" customHeight="1">
      <c r="A2" s="754" t="s">
        <v>585</v>
      </c>
      <c r="B2" s="754"/>
      <c r="C2" s="754"/>
      <c r="D2" s="754"/>
      <c r="E2" s="754"/>
      <c r="F2" s="754"/>
      <c r="G2" s="754"/>
      <c r="H2" s="438"/>
      <c r="I2" s="438"/>
      <c r="J2" s="438"/>
    </row>
    <row r="3" spans="1:10" s="271" customFormat="1" ht="16.5" customHeight="1">
      <c r="A3" s="755" t="s">
        <v>507</v>
      </c>
      <c r="B3" s="755"/>
      <c r="C3" s="755"/>
      <c r="D3" s="755"/>
      <c r="E3" s="755"/>
      <c r="F3" s="755"/>
      <c r="G3" s="755"/>
      <c r="H3" s="438"/>
      <c r="I3" s="438"/>
      <c r="J3" s="438"/>
    </row>
    <row r="5" spans="1:10" ht="15.6">
      <c r="A5" s="439" t="s">
        <v>298</v>
      </c>
      <c r="B5" s="437"/>
      <c r="C5" s="437" t="s">
        <v>299</v>
      </c>
      <c r="D5" s="440"/>
      <c r="E5" s="441"/>
    </row>
    <row r="6" spans="1:10" ht="15.6">
      <c r="A6" s="439" t="s">
        <v>300</v>
      </c>
      <c r="B6" s="437"/>
      <c r="C6" s="437" t="s">
        <v>301</v>
      </c>
      <c r="D6" s="437" t="s">
        <v>302</v>
      </c>
      <c r="E6" s="437" t="s">
        <v>303</v>
      </c>
    </row>
    <row r="7" spans="1:10" ht="15.6">
      <c r="A7" s="443"/>
      <c r="B7" s="444"/>
    </row>
    <row r="8" spans="1:10" ht="15.6">
      <c r="A8" s="443" t="s">
        <v>403</v>
      </c>
      <c r="B8" s="444" t="s">
        <v>402</v>
      </c>
      <c r="C8" s="445">
        <v>43719</v>
      </c>
      <c r="D8" s="444" t="s">
        <v>422</v>
      </c>
      <c r="E8" s="444" t="s">
        <v>422</v>
      </c>
      <c r="F8" s="443"/>
    </row>
    <row r="9" spans="1:10" ht="15.6">
      <c r="A9" s="443" t="s">
        <v>420</v>
      </c>
      <c r="B9" s="444" t="s">
        <v>419</v>
      </c>
      <c r="C9" s="445">
        <v>43788</v>
      </c>
      <c r="D9" s="444" t="s">
        <v>422</v>
      </c>
      <c r="E9" s="444" t="s">
        <v>422</v>
      </c>
    </row>
    <row r="10" spans="1:10" ht="31.2">
      <c r="A10" s="443" t="s">
        <v>475</v>
      </c>
      <c r="B10" s="444" t="s">
        <v>474</v>
      </c>
      <c r="C10" s="445">
        <v>44001</v>
      </c>
      <c r="D10" s="444" t="s">
        <v>304</v>
      </c>
      <c r="E10" s="444" t="s">
        <v>422</v>
      </c>
      <c r="G10" s="443"/>
    </row>
    <row r="11" spans="1:10" ht="31.2">
      <c r="A11" s="443" t="s">
        <v>477</v>
      </c>
      <c r="B11" s="444" t="s">
        <v>476</v>
      </c>
      <c r="C11" s="445">
        <v>44005</v>
      </c>
      <c r="D11" s="444" t="s">
        <v>422</v>
      </c>
      <c r="E11" s="444" t="s">
        <v>422</v>
      </c>
    </row>
    <row r="12" spans="1:10" ht="31.2">
      <c r="A12" s="443" t="s">
        <v>503</v>
      </c>
      <c r="B12" s="444" t="s">
        <v>502</v>
      </c>
      <c r="C12" s="445" t="s">
        <v>504</v>
      </c>
      <c r="D12" s="444" t="s">
        <v>422</v>
      </c>
      <c r="E12" s="444" t="s">
        <v>422</v>
      </c>
    </row>
    <row r="13" spans="1:10" ht="15.6">
      <c r="A13" s="443"/>
      <c r="B13" s="444"/>
      <c r="C13" s="445"/>
      <c r="D13" s="444"/>
      <c r="E13" s="444"/>
      <c r="G13" s="443"/>
    </row>
    <row r="14" spans="1:10" ht="15.6">
      <c r="A14" s="443"/>
      <c r="B14" s="444"/>
      <c r="C14" s="445"/>
      <c r="D14" s="444"/>
      <c r="E14" s="444"/>
    </row>
    <row r="15" spans="1:10" ht="15.6">
      <c r="A15" s="443"/>
      <c r="B15" s="444"/>
      <c r="C15" s="445"/>
      <c r="D15" s="444"/>
      <c r="E15" s="444"/>
    </row>
    <row r="16" spans="1:10" ht="15.6">
      <c r="A16" s="443"/>
      <c r="B16" s="444"/>
      <c r="C16" s="445"/>
      <c r="D16" s="444"/>
      <c r="E16" s="444"/>
    </row>
    <row r="17" spans="1:5" ht="15.6">
      <c r="A17" s="443"/>
      <c r="B17" s="444"/>
      <c r="C17" s="445"/>
      <c r="D17" s="444"/>
      <c r="E17" s="444"/>
    </row>
    <row r="18" spans="1:5" ht="15.6">
      <c r="A18" s="443"/>
      <c r="B18" s="444"/>
      <c r="C18" s="445"/>
      <c r="D18" s="444"/>
      <c r="E18" s="444"/>
    </row>
    <row r="19" spans="1:5" ht="15.6">
      <c r="A19" s="443"/>
      <c r="B19" s="444"/>
      <c r="C19" s="445"/>
      <c r="D19" s="444"/>
      <c r="E19" s="444"/>
    </row>
    <row r="20" spans="1:5" ht="15.6">
      <c r="A20" s="443"/>
      <c r="B20" s="444"/>
      <c r="C20" s="445"/>
      <c r="D20" s="444"/>
      <c r="E20" s="444"/>
    </row>
    <row r="21" spans="1:5" ht="15.6">
      <c r="A21" s="443"/>
      <c r="B21" s="444"/>
      <c r="C21" s="445"/>
      <c r="D21" s="444"/>
      <c r="E21" s="444"/>
    </row>
    <row r="22" spans="1:5" ht="15.6">
      <c r="A22" s="443"/>
      <c r="B22" s="444"/>
      <c r="C22" s="445"/>
      <c r="D22" s="444"/>
      <c r="E22" s="444"/>
    </row>
    <row r="23" spans="1:5" ht="15.6">
      <c r="A23" s="443"/>
      <c r="B23" s="444"/>
      <c r="C23" s="445"/>
      <c r="D23" s="444"/>
      <c r="E23" s="444"/>
    </row>
    <row r="24" spans="1:5" ht="15.6">
      <c r="A24" s="443"/>
      <c r="B24" s="444"/>
      <c r="C24" s="445"/>
      <c r="D24" s="444"/>
      <c r="E24" s="444"/>
    </row>
    <row r="25" spans="1:5" ht="15.6">
      <c r="A25" s="443"/>
      <c r="B25" s="444"/>
      <c r="C25" s="445"/>
      <c r="D25" s="444"/>
      <c r="E25" s="444"/>
    </row>
    <row r="26" spans="1:5" ht="15.6">
      <c r="A26" s="443"/>
      <c r="B26" s="444"/>
      <c r="C26" s="445"/>
      <c r="D26" s="444"/>
      <c r="E26" s="444"/>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9CE5-10F8-4504-8C22-2B7A99790956}">
  <sheetPr>
    <tabColor theme="0"/>
  </sheetPr>
  <dimension ref="A1:BG58"/>
  <sheetViews>
    <sheetView zoomScale="50" zoomScaleNormal="50" workbookViewId="0">
      <pane xSplit="3" ySplit="7" topLeftCell="AJ8" activePane="bottomRight" state="frozen"/>
      <selection activeCell="AW35" sqref="AW35"/>
      <selection pane="topRight" activeCell="AW35" sqref="AW35"/>
      <selection pane="bottomLeft" activeCell="AW35" sqref="AW35"/>
      <selection pane="bottomRight" activeCell="AT21" sqref="AT21"/>
    </sheetView>
  </sheetViews>
  <sheetFormatPr defaultRowHeight="16.2"/>
  <cols>
    <col min="1" max="1" width="15.5546875" style="524" customWidth="1"/>
    <col min="2" max="2" width="18.6640625" style="524" customWidth="1"/>
    <col min="3" max="3" width="84.44140625" style="524" customWidth="1"/>
    <col min="4" max="4" width="18.21875" style="524" customWidth="1"/>
    <col min="5" max="5" width="17.21875" style="496" bestFit="1" customWidth="1"/>
    <col min="6" max="16" width="16.5546875" style="496" bestFit="1" customWidth="1"/>
    <col min="17" max="17" width="21.21875" style="496" customWidth="1"/>
    <col min="18" max="18" width="23" style="524" customWidth="1"/>
    <col min="19" max="19" width="17" style="496" bestFit="1" customWidth="1"/>
    <col min="20" max="20" width="16" style="496" bestFit="1" customWidth="1"/>
    <col min="21" max="21" width="16.44140625" style="496" bestFit="1" customWidth="1"/>
    <col min="22" max="22" width="16.21875" style="496" bestFit="1" customWidth="1"/>
    <col min="23" max="26" width="16" style="496" bestFit="1" customWidth="1"/>
    <col min="27" max="27" width="16.5546875" style="496" bestFit="1" customWidth="1"/>
    <col min="28" max="30" width="17.33203125" style="496" bestFit="1" customWidth="1"/>
    <col min="31" max="31" width="18.88671875" style="496" customWidth="1"/>
    <col min="32" max="32" width="20.88671875" style="524" bestFit="1" customWidth="1"/>
    <col min="33" max="33" width="17" style="496" bestFit="1" customWidth="1"/>
    <col min="34" max="43" width="17.33203125" style="496" bestFit="1" customWidth="1"/>
    <col min="44" max="44" width="18.33203125" style="496" bestFit="1" customWidth="1"/>
    <col min="45" max="45" width="18.88671875" style="496" customWidth="1"/>
    <col min="46" max="46" width="18.88671875" style="524" bestFit="1" customWidth="1"/>
    <col min="47" max="47" width="17" style="496" bestFit="1" customWidth="1"/>
    <col min="48" max="48" width="16.5546875" style="496" bestFit="1" customWidth="1"/>
    <col min="49" max="49" width="16.44140625" style="496" bestFit="1" customWidth="1"/>
    <col min="50" max="50" width="16.21875" style="496" bestFit="1" customWidth="1"/>
    <col min="51" max="51" width="13.6640625" style="496" bestFit="1" customWidth="1"/>
    <col min="52" max="52" width="14.77734375" style="496" bestFit="1" customWidth="1"/>
    <col min="53" max="58" width="13.6640625" style="496" bestFit="1" customWidth="1"/>
    <col min="59" max="59" width="17.6640625" style="524" bestFit="1" customWidth="1"/>
    <col min="60" max="16384" width="8.88671875" style="496"/>
  </cols>
  <sheetData>
    <row r="1" spans="1:59">
      <c r="A1" s="524" t="s">
        <v>305</v>
      </c>
    </row>
    <row r="2" spans="1:59">
      <c r="A2" s="524" t="s">
        <v>407</v>
      </c>
      <c r="P2" s="526"/>
    </row>
    <row r="3" spans="1:59">
      <c r="A3" s="524" t="s">
        <v>413</v>
      </c>
      <c r="D3" s="527"/>
      <c r="E3" s="525"/>
      <c r="F3" s="525"/>
      <c r="G3" s="525"/>
      <c r="H3" s="525"/>
      <c r="I3" s="525"/>
      <c r="J3" s="525"/>
      <c r="K3" s="525"/>
      <c r="L3" s="525"/>
      <c r="M3" s="525"/>
      <c r="N3" s="525"/>
      <c r="O3" s="525"/>
      <c r="P3" s="525"/>
      <c r="Q3" s="525"/>
      <c r="R3" s="527"/>
      <c r="S3" s="525"/>
      <c r="T3" s="525"/>
      <c r="U3" s="525"/>
      <c r="V3" s="525"/>
      <c r="W3" s="525"/>
      <c r="X3" s="525"/>
      <c r="Y3" s="525"/>
      <c r="Z3" s="525"/>
      <c r="AA3" s="525"/>
      <c r="AB3" s="525"/>
      <c r="AC3" s="525"/>
      <c r="AD3" s="528"/>
      <c r="AE3" s="528"/>
      <c r="AF3" s="528"/>
      <c r="AG3" s="525"/>
      <c r="AH3" s="525"/>
      <c r="AI3" s="525"/>
      <c r="AJ3" s="525"/>
      <c r="AK3" s="525"/>
      <c r="AL3" s="525"/>
      <c r="AM3" s="525"/>
      <c r="AN3" s="525"/>
      <c r="AO3" s="525"/>
      <c r="AP3" s="525"/>
      <c r="AQ3" s="525"/>
      <c r="AR3" s="528"/>
      <c r="AS3" s="528"/>
      <c r="AT3" s="528"/>
      <c r="AU3" s="525"/>
      <c r="AV3" s="525"/>
      <c r="AW3" s="525"/>
      <c r="AX3" s="525"/>
      <c r="AY3" s="525"/>
      <c r="AZ3" s="525"/>
      <c r="BA3" s="525"/>
      <c r="BB3" s="525"/>
      <c r="BC3" s="525"/>
      <c r="BD3" s="525"/>
      <c r="BE3" s="525"/>
      <c r="BF3" s="528"/>
      <c r="BG3" s="528"/>
    </row>
    <row r="4" spans="1:59">
      <c r="A4" s="524" t="s">
        <v>589</v>
      </c>
      <c r="D4" s="527"/>
      <c r="E4" s="525"/>
      <c r="F4" s="525"/>
      <c r="G4" s="525"/>
      <c r="H4" s="525"/>
      <c r="I4" s="525"/>
      <c r="J4" s="525"/>
      <c r="K4" s="525"/>
      <c r="L4" s="525"/>
      <c r="M4" s="525"/>
      <c r="N4" s="525"/>
      <c r="O4" s="525"/>
      <c r="P4" s="525"/>
      <c r="Q4" s="525"/>
      <c r="R4" s="527"/>
      <c r="S4" s="529"/>
      <c r="T4" s="525"/>
      <c r="U4" s="525"/>
      <c r="V4" s="525"/>
      <c r="W4" s="525"/>
      <c r="X4" s="525"/>
      <c r="Y4" s="525"/>
      <c r="Z4" s="525"/>
      <c r="AA4" s="525"/>
      <c r="AB4" s="525"/>
      <c r="AC4" s="525"/>
      <c r="AD4" s="525"/>
      <c r="AE4" s="525"/>
      <c r="AF4" s="527"/>
      <c r="AG4" s="529"/>
      <c r="AH4" s="525"/>
      <c r="AI4" s="525"/>
      <c r="AJ4" s="525"/>
      <c r="AK4" s="525"/>
      <c r="AL4" s="525"/>
      <c r="AM4" s="525"/>
      <c r="AN4" s="525"/>
      <c r="AO4" s="525"/>
      <c r="AP4" s="525"/>
      <c r="AQ4" s="525"/>
      <c r="AR4" s="525"/>
      <c r="AS4" s="525"/>
      <c r="AT4" s="527"/>
      <c r="AU4" s="529"/>
      <c r="AV4" s="525"/>
      <c r="AW4" s="525"/>
      <c r="AX4" s="525"/>
      <c r="AY4" s="525"/>
      <c r="AZ4" s="525"/>
      <c r="BA4" s="525"/>
      <c r="BB4" s="525"/>
      <c r="BC4" s="525"/>
      <c r="BD4" s="525"/>
      <c r="BE4" s="525"/>
      <c r="BF4" s="525"/>
      <c r="BG4" s="527"/>
    </row>
    <row r="5" spans="1:59" ht="16.8" thickBot="1">
      <c r="A5" s="524" t="s">
        <v>590</v>
      </c>
      <c r="D5" s="527"/>
      <c r="E5" s="525"/>
      <c r="F5" s="525"/>
      <c r="G5" s="525"/>
      <c r="H5" s="525"/>
      <c r="I5" s="525"/>
      <c r="J5" s="525"/>
      <c r="K5" s="525"/>
      <c r="L5" s="525"/>
      <c r="M5" s="525"/>
      <c r="N5" s="525"/>
      <c r="O5" s="525"/>
      <c r="P5" s="525"/>
      <c r="Q5" s="525"/>
      <c r="R5" s="527"/>
      <c r="S5" s="525"/>
      <c r="T5" s="525"/>
      <c r="U5" s="525"/>
      <c r="V5" s="525"/>
      <c r="W5" s="525"/>
      <c r="X5" s="525"/>
      <c r="Y5" s="525"/>
      <c r="Z5" s="525"/>
      <c r="AA5" s="525"/>
      <c r="AB5" s="525"/>
      <c r="AC5" s="525"/>
      <c r="AD5" s="525"/>
      <c r="AE5" s="525"/>
      <c r="AF5" s="527"/>
      <c r="AG5" s="525"/>
      <c r="AH5" s="525"/>
      <c r="AI5" s="525"/>
      <c r="AJ5" s="525"/>
      <c r="AK5" s="525"/>
      <c r="AL5" s="525"/>
      <c r="AM5" s="525"/>
      <c r="AN5" s="525"/>
      <c r="AO5" s="525"/>
      <c r="AP5" s="525"/>
      <c r="AQ5" s="525"/>
      <c r="AR5" s="525"/>
      <c r="AS5" s="525"/>
      <c r="AT5" s="527"/>
      <c r="AU5" s="525"/>
      <c r="AV5" s="525"/>
      <c r="AW5" s="525"/>
      <c r="AX5" s="525"/>
      <c r="AY5" s="525"/>
      <c r="AZ5" s="525"/>
      <c r="BA5" s="525"/>
      <c r="BB5" s="525"/>
      <c r="BC5" s="525"/>
      <c r="BD5" s="525"/>
      <c r="BE5" s="525"/>
      <c r="BF5" s="525"/>
      <c r="BG5" s="527"/>
    </row>
    <row r="6" spans="1:59" s="524" customFormat="1" ht="16.8" thickBot="1">
      <c r="D6" s="531"/>
      <c r="E6" s="532" t="s">
        <v>308</v>
      </c>
      <c r="F6" s="533"/>
      <c r="G6" s="533"/>
      <c r="H6" s="533"/>
      <c r="I6" s="533"/>
      <c r="J6" s="533"/>
      <c r="K6" s="533"/>
      <c r="L6" s="533"/>
      <c r="M6" s="533"/>
      <c r="N6" s="533"/>
      <c r="O6" s="533"/>
      <c r="P6" s="533"/>
      <c r="Q6" s="533"/>
      <c r="R6" s="534"/>
      <c r="S6" s="532" t="s">
        <v>309</v>
      </c>
      <c r="T6" s="533"/>
      <c r="U6" s="533"/>
      <c r="V6" s="533"/>
      <c r="W6" s="533"/>
      <c r="X6" s="533"/>
      <c r="Y6" s="533"/>
      <c r="Z6" s="533"/>
      <c r="AA6" s="533"/>
      <c r="AB6" s="533"/>
      <c r="AC6" s="533"/>
      <c r="AD6" s="533"/>
      <c r="AE6" s="533"/>
      <c r="AF6" s="534"/>
      <c r="AG6" s="532" t="s">
        <v>405</v>
      </c>
      <c r="AH6" s="533"/>
      <c r="AI6" s="533"/>
      <c r="AJ6" s="533"/>
      <c r="AK6" s="533"/>
      <c r="AL6" s="533"/>
      <c r="AM6" s="533"/>
      <c r="AN6" s="533"/>
      <c r="AO6" s="533"/>
      <c r="AP6" s="533"/>
      <c r="AQ6" s="533"/>
      <c r="AR6" s="533"/>
      <c r="AS6" s="533"/>
      <c r="AT6" s="534"/>
      <c r="AU6" s="532" t="s">
        <v>411</v>
      </c>
      <c r="AV6" s="533"/>
      <c r="AW6" s="533"/>
      <c r="AX6" s="533"/>
      <c r="AY6" s="533"/>
      <c r="AZ6" s="533"/>
      <c r="BA6" s="533"/>
      <c r="BB6" s="533"/>
      <c r="BC6" s="533"/>
      <c r="BD6" s="533"/>
      <c r="BE6" s="533"/>
      <c r="BF6" s="533"/>
      <c r="BG6" s="534"/>
    </row>
    <row r="7" spans="1:59" s="524" customFormat="1">
      <c r="A7" s="535"/>
      <c r="B7" s="536" t="s">
        <v>310</v>
      </c>
      <c r="C7" s="537" t="s">
        <v>311</v>
      </c>
      <c r="D7" s="540" t="s">
        <v>325</v>
      </c>
      <c r="E7" s="538" t="s">
        <v>312</v>
      </c>
      <c r="F7" s="539" t="s">
        <v>313</v>
      </c>
      <c r="G7" s="539" t="s">
        <v>314</v>
      </c>
      <c r="H7" s="539" t="s">
        <v>315</v>
      </c>
      <c r="I7" s="539" t="s">
        <v>316</v>
      </c>
      <c r="J7" s="539" t="s">
        <v>317</v>
      </c>
      <c r="K7" s="539" t="s">
        <v>318</v>
      </c>
      <c r="L7" s="539" t="s">
        <v>319</v>
      </c>
      <c r="M7" s="539" t="s">
        <v>320</v>
      </c>
      <c r="N7" s="539" t="s">
        <v>321</v>
      </c>
      <c r="O7" s="539" t="s">
        <v>322</v>
      </c>
      <c r="P7" s="539" t="s">
        <v>323</v>
      </c>
      <c r="Q7" s="539" t="s">
        <v>371</v>
      </c>
      <c r="R7" s="541" t="s">
        <v>326</v>
      </c>
      <c r="S7" s="538" t="s">
        <v>312</v>
      </c>
      <c r="T7" s="539" t="s">
        <v>313</v>
      </c>
      <c r="U7" s="539" t="s">
        <v>314</v>
      </c>
      <c r="V7" s="539" t="s">
        <v>315</v>
      </c>
      <c r="W7" s="539" t="s">
        <v>316</v>
      </c>
      <c r="X7" s="539" t="s">
        <v>317</v>
      </c>
      <c r="Y7" s="539" t="s">
        <v>318</v>
      </c>
      <c r="Z7" s="539" t="s">
        <v>319</v>
      </c>
      <c r="AA7" s="539" t="s">
        <v>320</v>
      </c>
      <c r="AB7" s="539" t="s">
        <v>321</v>
      </c>
      <c r="AC7" s="539" t="s">
        <v>322</v>
      </c>
      <c r="AD7" s="539" t="s">
        <v>323</v>
      </c>
      <c r="AE7" s="539" t="s">
        <v>382</v>
      </c>
      <c r="AF7" s="541" t="s">
        <v>327</v>
      </c>
      <c r="AG7" s="538" t="s">
        <v>312</v>
      </c>
      <c r="AH7" s="539" t="s">
        <v>313</v>
      </c>
      <c r="AI7" s="539" t="s">
        <v>314</v>
      </c>
      <c r="AJ7" s="539" t="s">
        <v>315</v>
      </c>
      <c r="AK7" s="539" t="s">
        <v>316</v>
      </c>
      <c r="AL7" s="539" t="s">
        <v>317</v>
      </c>
      <c r="AM7" s="539" t="s">
        <v>318</v>
      </c>
      <c r="AN7" s="539" t="s">
        <v>319</v>
      </c>
      <c r="AO7" s="539" t="s">
        <v>320</v>
      </c>
      <c r="AP7" s="539" t="s">
        <v>321</v>
      </c>
      <c r="AQ7" s="539" t="s">
        <v>322</v>
      </c>
      <c r="AR7" s="539" t="s">
        <v>323</v>
      </c>
      <c r="AS7" s="539" t="s">
        <v>506</v>
      </c>
      <c r="AT7" s="541" t="s">
        <v>404</v>
      </c>
      <c r="AU7" s="538" t="s">
        <v>312</v>
      </c>
      <c r="AV7" s="539" t="s">
        <v>313</v>
      </c>
      <c r="AW7" s="539" t="s">
        <v>314</v>
      </c>
      <c r="AX7" s="539" t="s">
        <v>315</v>
      </c>
      <c r="AY7" s="539" t="s">
        <v>316</v>
      </c>
      <c r="AZ7" s="539" t="s">
        <v>317</v>
      </c>
      <c r="BA7" s="539" t="s">
        <v>318</v>
      </c>
      <c r="BB7" s="539" t="s">
        <v>319</v>
      </c>
      <c r="BC7" s="539" t="s">
        <v>320</v>
      </c>
      <c r="BD7" s="539" t="s">
        <v>321</v>
      </c>
      <c r="BE7" s="539" t="s">
        <v>322</v>
      </c>
      <c r="BF7" s="539" t="s">
        <v>323</v>
      </c>
      <c r="BG7" s="541" t="s">
        <v>412</v>
      </c>
    </row>
    <row r="8" spans="1:59">
      <c r="A8" s="542"/>
      <c r="B8" s="543" t="s">
        <v>328</v>
      </c>
      <c r="C8" s="544" t="s">
        <v>239</v>
      </c>
      <c r="D8" s="547">
        <v>18528116</v>
      </c>
      <c r="E8" s="545">
        <v>1498237.0700000003</v>
      </c>
      <c r="F8" s="548">
        <v>1490101.2200000004</v>
      </c>
      <c r="G8" s="546">
        <v>1519581.07</v>
      </c>
      <c r="H8" s="546">
        <v>1511287.5699999998</v>
      </c>
      <c r="I8" s="546">
        <v>1500203.0699999998</v>
      </c>
      <c r="J8" s="546">
        <v>1457086.25</v>
      </c>
      <c r="K8" s="546">
        <v>1479590.5999999996</v>
      </c>
      <c r="L8" s="546">
        <v>1458836.7699999996</v>
      </c>
      <c r="M8" s="546">
        <v>1473910.79</v>
      </c>
      <c r="N8" s="546">
        <v>1468515.6899999995</v>
      </c>
      <c r="O8" s="546">
        <v>1500887</v>
      </c>
      <c r="P8" s="546">
        <v>1508420.2300000002</v>
      </c>
      <c r="Q8" s="546">
        <v>-8314.3299999982119</v>
      </c>
      <c r="R8" s="549">
        <v>17858343</v>
      </c>
      <c r="S8" s="550">
        <v>1493802.4700000002</v>
      </c>
      <c r="T8" s="551">
        <v>1478972.49</v>
      </c>
      <c r="U8" s="551">
        <v>1502798.51</v>
      </c>
      <c r="V8" s="551">
        <v>1501419.8099999998</v>
      </c>
      <c r="W8" s="551">
        <v>1514602.2200000002</v>
      </c>
      <c r="X8" s="551">
        <v>1508383.9599999995</v>
      </c>
      <c r="Y8" s="551">
        <v>1501783.4700000002</v>
      </c>
      <c r="Z8" s="551">
        <v>1490311.3200000003</v>
      </c>
      <c r="AA8" s="551">
        <v>1484965.1199999989</v>
      </c>
      <c r="AB8" s="551">
        <v>1509831.3000000003</v>
      </c>
      <c r="AC8" s="551">
        <v>1474925.3199999998</v>
      </c>
      <c r="AD8" s="551">
        <v>1476734.92</v>
      </c>
      <c r="AE8" s="551">
        <v>-251373.91000000015</v>
      </c>
      <c r="AF8" s="552">
        <v>17687157</v>
      </c>
      <c r="AG8" s="550">
        <v>1633587</v>
      </c>
      <c r="AH8" s="551">
        <v>1644991</v>
      </c>
      <c r="AI8" s="551">
        <v>1737520</v>
      </c>
      <c r="AJ8" s="551">
        <v>1759808</v>
      </c>
      <c r="AK8" s="551">
        <v>1760295</v>
      </c>
      <c r="AL8" s="551">
        <v>1754265</v>
      </c>
      <c r="AM8" s="551">
        <v>1765968</v>
      </c>
      <c r="AN8" s="551">
        <v>1761797</v>
      </c>
      <c r="AO8" s="551">
        <v>1744704.6123480017</v>
      </c>
      <c r="AP8" s="551">
        <v>1755475</v>
      </c>
      <c r="AQ8" s="551">
        <v>1754778</v>
      </c>
      <c r="AR8" s="551">
        <v>1742706</v>
      </c>
      <c r="AS8" s="551">
        <v>360466.38765199855</v>
      </c>
      <c r="AT8" s="552">
        <v>21176361</v>
      </c>
      <c r="AU8" s="550">
        <v>1668273</v>
      </c>
      <c r="AV8" s="551">
        <v>1681768</v>
      </c>
      <c r="AW8" s="551">
        <v>1681768</v>
      </c>
      <c r="AX8" s="551">
        <v>1681768</v>
      </c>
      <c r="AY8" s="551">
        <v>1681768</v>
      </c>
      <c r="AZ8" s="551">
        <v>1681768</v>
      </c>
      <c r="BA8" s="551">
        <v>1681768</v>
      </c>
      <c r="BB8" s="551">
        <v>1681768</v>
      </c>
      <c r="BC8" s="551">
        <v>1681768</v>
      </c>
      <c r="BD8" s="551">
        <v>1681768</v>
      </c>
      <c r="BE8" s="551">
        <v>1681768</v>
      </c>
      <c r="BF8" s="551">
        <v>1681768</v>
      </c>
      <c r="BG8" s="552">
        <v>20167721</v>
      </c>
    </row>
    <row r="9" spans="1:59">
      <c r="A9" s="542"/>
      <c r="B9" s="543" t="s">
        <v>329</v>
      </c>
      <c r="C9" s="544" t="s">
        <v>240</v>
      </c>
      <c r="D9" s="547">
        <v>559735</v>
      </c>
      <c r="E9" s="545">
        <v>41250.489999999983</v>
      </c>
      <c r="F9" s="548">
        <v>41538.600000000013</v>
      </c>
      <c r="G9" s="546">
        <v>41978.500000000022</v>
      </c>
      <c r="H9" s="546">
        <v>42619.380000000026</v>
      </c>
      <c r="I9" s="546">
        <v>42229.29</v>
      </c>
      <c r="J9" s="546">
        <v>41374.289999999994</v>
      </c>
      <c r="K9" s="546">
        <v>42226.989999999983</v>
      </c>
      <c r="L9" s="546">
        <v>42135.089999999989</v>
      </c>
      <c r="M9" s="546">
        <v>42021.250000000007</v>
      </c>
      <c r="N9" s="546">
        <v>41964.78</v>
      </c>
      <c r="O9" s="546">
        <v>110011.36</v>
      </c>
      <c r="P9" s="546">
        <v>42719.780000000028</v>
      </c>
      <c r="Q9" s="546">
        <v>-278.80000000004657</v>
      </c>
      <c r="R9" s="549">
        <v>571791</v>
      </c>
      <c r="S9" s="550">
        <v>42510.619999999988</v>
      </c>
      <c r="T9" s="551">
        <v>42162.67</v>
      </c>
      <c r="U9" s="551">
        <v>42998.959999999992</v>
      </c>
      <c r="V9" s="551">
        <v>43076.110000000008</v>
      </c>
      <c r="W9" s="551">
        <v>43151.180000000022</v>
      </c>
      <c r="X9" s="551">
        <v>43312.62</v>
      </c>
      <c r="Y9" s="551">
        <v>43677.72</v>
      </c>
      <c r="Z9" s="551">
        <v>96110.609999999986</v>
      </c>
      <c r="AA9" s="551">
        <v>43048.070000000007</v>
      </c>
      <c r="AB9" s="551">
        <v>84058.130000000048</v>
      </c>
      <c r="AC9" s="551">
        <v>78457.430000000124</v>
      </c>
      <c r="AD9" s="551">
        <v>43313.479999999989</v>
      </c>
      <c r="AE9" s="551">
        <v>85708.39999999979</v>
      </c>
      <c r="AF9" s="552">
        <v>731586</v>
      </c>
      <c r="AG9" s="550">
        <v>45769</v>
      </c>
      <c r="AH9" s="551">
        <v>53033</v>
      </c>
      <c r="AI9" s="551">
        <v>51850</v>
      </c>
      <c r="AJ9" s="551">
        <v>60172</v>
      </c>
      <c r="AK9" s="551">
        <v>59710</v>
      </c>
      <c r="AL9" s="551">
        <v>71900</v>
      </c>
      <c r="AM9" s="551">
        <v>67842</v>
      </c>
      <c r="AN9" s="551">
        <v>85914</v>
      </c>
      <c r="AO9" s="551">
        <v>64903.583057999975</v>
      </c>
      <c r="AP9" s="551">
        <v>62830</v>
      </c>
      <c r="AQ9" s="551">
        <v>75228</v>
      </c>
      <c r="AR9" s="551">
        <v>48481</v>
      </c>
      <c r="AS9" s="551">
        <v>87266.41694200004</v>
      </c>
      <c r="AT9" s="552">
        <v>834899</v>
      </c>
      <c r="AU9" s="550">
        <v>48395</v>
      </c>
      <c r="AV9" s="551">
        <v>67205.545454545456</v>
      </c>
      <c r="AW9" s="551">
        <v>67205.545454545456</v>
      </c>
      <c r="AX9" s="551">
        <v>67205.545454545456</v>
      </c>
      <c r="AY9" s="551">
        <v>67205.545454545456</v>
      </c>
      <c r="AZ9" s="551">
        <v>67205.545454545456</v>
      </c>
      <c r="BA9" s="551">
        <v>67205.545454545456</v>
      </c>
      <c r="BB9" s="551">
        <v>67205.545454545456</v>
      </c>
      <c r="BC9" s="551">
        <v>67205.545454545456</v>
      </c>
      <c r="BD9" s="551">
        <v>67205.545454545456</v>
      </c>
      <c r="BE9" s="551">
        <v>67205.545454545456</v>
      </c>
      <c r="BF9" s="551">
        <v>67205.545454545456</v>
      </c>
      <c r="BG9" s="552">
        <v>787656</v>
      </c>
    </row>
    <row r="10" spans="1:59">
      <c r="A10" s="542"/>
      <c r="B10" s="543" t="s">
        <v>330</v>
      </c>
      <c r="C10" s="544" t="s">
        <v>241</v>
      </c>
      <c r="D10" s="547"/>
      <c r="E10" s="545"/>
      <c r="F10" s="548"/>
      <c r="G10" s="546"/>
      <c r="H10" s="546"/>
      <c r="I10" s="546"/>
      <c r="J10" s="546"/>
      <c r="K10" s="546"/>
      <c r="L10" s="546"/>
      <c r="M10" s="546"/>
      <c r="N10" s="546"/>
      <c r="O10" s="546"/>
      <c r="P10" s="546"/>
      <c r="Q10" s="546">
        <v>0</v>
      </c>
      <c r="R10" s="549"/>
      <c r="S10" s="550"/>
      <c r="T10" s="551"/>
      <c r="U10" s="551"/>
      <c r="V10" s="551"/>
      <c r="W10" s="551"/>
      <c r="X10" s="551"/>
      <c r="Y10" s="551"/>
      <c r="Z10" s="551"/>
      <c r="AA10" s="551"/>
      <c r="AB10" s="551"/>
      <c r="AC10" s="551"/>
      <c r="AD10" s="551"/>
      <c r="AE10" s="551">
        <v>226543</v>
      </c>
      <c r="AF10" s="552">
        <v>226543</v>
      </c>
      <c r="AG10" s="550">
        <v>0</v>
      </c>
      <c r="AH10" s="551">
        <v>0</v>
      </c>
      <c r="AI10" s="551">
        <v>0.1</v>
      </c>
      <c r="AJ10" s="551">
        <v>0</v>
      </c>
      <c r="AK10" s="551">
        <v>0</v>
      </c>
      <c r="AL10" s="551">
        <v>0.12857142857142859</v>
      </c>
      <c r="AM10" s="551">
        <v>0.12857142857142859</v>
      </c>
      <c r="AN10" s="551">
        <v>0.12857142857142859</v>
      </c>
      <c r="AO10" s="551">
        <v>-9.7142857142857156E-2</v>
      </c>
      <c r="AP10" s="551">
        <v>0.20380952380952386</v>
      </c>
      <c r="AQ10" s="551">
        <v>0.20380952380952383</v>
      </c>
      <c r="AR10" s="551">
        <v>0.20380952380952383</v>
      </c>
      <c r="AS10" s="551">
        <v>0</v>
      </c>
      <c r="AT10" s="552">
        <v>1</v>
      </c>
      <c r="AU10" s="550">
        <v>0</v>
      </c>
      <c r="AV10" s="551">
        <v>0</v>
      </c>
      <c r="AW10" s="551">
        <v>0</v>
      </c>
      <c r="AX10" s="551">
        <v>0</v>
      </c>
      <c r="AY10" s="551">
        <v>0</v>
      </c>
      <c r="AZ10" s="551">
        <v>0</v>
      </c>
      <c r="BA10" s="551">
        <v>0</v>
      </c>
      <c r="BB10" s="551">
        <v>0</v>
      </c>
      <c r="BC10" s="551">
        <v>0</v>
      </c>
      <c r="BD10" s="551">
        <v>0</v>
      </c>
      <c r="BE10" s="551">
        <v>0</v>
      </c>
      <c r="BF10" s="551">
        <v>0</v>
      </c>
      <c r="BG10" s="552">
        <v>0</v>
      </c>
    </row>
    <row r="11" spans="1:59">
      <c r="A11" s="542"/>
      <c r="B11" s="543" t="s">
        <v>331</v>
      </c>
      <c r="C11" s="544" t="s">
        <v>242</v>
      </c>
      <c r="D11" s="547">
        <v>381</v>
      </c>
      <c r="E11" s="545"/>
      <c r="F11" s="548"/>
      <c r="G11" s="546"/>
      <c r="H11" s="546"/>
      <c r="I11" s="546"/>
      <c r="J11" s="546"/>
      <c r="K11" s="546"/>
      <c r="L11" s="546"/>
      <c r="M11" s="546"/>
      <c r="N11" s="546"/>
      <c r="O11" s="546"/>
      <c r="P11" s="546"/>
      <c r="Q11" s="546">
        <v>0</v>
      </c>
      <c r="R11" s="549"/>
      <c r="S11" s="550"/>
      <c r="T11" s="551"/>
      <c r="U11" s="551"/>
      <c r="V11" s="551"/>
      <c r="W11" s="551"/>
      <c r="X11" s="551"/>
      <c r="Y11" s="551"/>
      <c r="Z11" s="551"/>
      <c r="AA11" s="551"/>
      <c r="AB11" s="551"/>
      <c r="AC11" s="551"/>
      <c r="AD11" s="551"/>
      <c r="AE11" s="551">
        <v>0</v>
      </c>
      <c r="AF11" s="552">
        <v>0</v>
      </c>
      <c r="AG11" s="550">
        <v>0</v>
      </c>
      <c r="AH11" s="551">
        <v>0</v>
      </c>
      <c r="AI11" s="551">
        <v>0</v>
      </c>
      <c r="AJ11" s="551">
        <v>0</v>
      </c>
      <c r="AK11" s="551">
        <v>0</v>
      </c>
      <c r="AL11" s="551">
        <v>0</v>
      </c>
      <c r="AM11" s="551">
        <v>0</v>
      </c>
      <c r="AN11" s="551">
        <v>0</v>
      </c>
      <c r="AO11" s="551">
        <v>0</v>
      </c>
      <c r="AP11" s="551">
        <v>0</v>
      </c>
      <c r="AQ11" s="551">
        <v>0</v>
      </c>
      <c r="AR11" s="551">
        <v>0</v>
      </c>
      <c r="AS11" s="551">
        <v>0</v>
      </c>
      <c r="AT11" s="552">
        <v>0</v>
      </c>
      <c r="AU11" s="550">
        <v>0</v>
      </c>
      <c r="AV11" s="551">
        <v>0</v>
      </c>
      <c r="AW11" s="551">
        <v>0</v>
      </c>
      <c r="AX11" s="551">
        <v>0</v>
      </c>
      <c r="AY11" s="551">
        <v>0</v>
      </c>
      <c r="AZ11" s="551">
        <v>0</v>
      </c>
      <c r="BA11" s="551">
        <v>0</v>
      </c>
      <c r="BB11" s="551">
        <v>0</v>
      </c>
      <c r="BC11" s="551">
        <v>0</v>
      </c>
      <c r="BD11" s="551">
        <v>0</v>
      </c>
      <c r="BE11" s="551">
        <v>0</v>
      </c>
      <c r="BF11" s="551">
        <v>0</v>
      </c>
      <c r="BG11" s="552">
        <v>0</v>
      </c>
    </row>
    <row r="12" spans="1:59">
      <c r="A12" s="542"/>
      <c r="B12" s="543" t="s">
        <v>332</v>
      </c>
      <c r="C12" s="544" t="s">
        <v>243</v>
      </c>
      <c r="D12" s="547">
        <v>39340</v>
      </c>
      <c r="E12" s="545">
        <v>0</v>
      </c>
      <c r="F12" s="548">
        <v>0</v>
      </c>
      <c r="G12" s="546">
        <v>0</v>
      </c>
      <c r="H12" s="546">
        <v>0</v>
      </c>
      <c r="I12" s="546">
        <v>76.3</v>
      </c>
      <c r="J12" s="546">
        <v>0</v>
      </c>
      <c r="K12" s="546">
        <v>0</v>
      </c>
      <c r="L12" s="546">
        <v>0</v>
      </c>
      <c r="M12" s="546">
        <v>0</v>
      </c>
      <c r="N12" s="546">
        <v>0</v>
      </c>
      <c r="O12" s="546">
        <v>0</v>
      </c>
      <c r="P12" s="546">
        <v>0</v>
      </c>
      <c r="Q12" s="546">
        <v>461.7</v>
      </c>
      <c r="R12" s="549">
        <v>538</v>
      </c>
      <c r="S12" s="550">
        <v>0</v>
      </c>
      <c r="T12" s="551">
        <v>0</v>
      </c>
      <c r="U12" s="551">
        <v>0</v>
      </c>
      <c r="V12" s="551">
        <v>0</v>
      </c>
      <c r="W12" s="551">
        <v>151.85</v>
      </c>
      <c r="X12" s="551">
        <v>0</v>
      </c>
      <c r="Y12" s="551">
        <v>0</v>
      </c>
      <c r="Z12" s="551">
        <v>0</v>
      </c>
      <c r="AA12" s="551">
        <v>0</v>
      </c>
      <c r="AB12" s="551">
        <v>0</v>
      </c>
      <c r="AC12" s="551">
        <v>0</v>
      </c>
      <c r="AD12" s="551">
        <v>0</v>
      </c>
      <c r="AE12" s="551">
        <v>20.150000000000006</v>
      </c>
      <c r="AF12" s="552">
        <v>172</v>
      </c>
      <c r="AG12" s="550">
        <v>247</v>
      </c>
      <c r="AH12" s="551">
        <v>313</v>
      </c>
      <c r="AI12" s="551">
        <v>235</v>
      </c>
      <c r="AJ12" s="551">
        <v>189</v>
      </c>
      <c r="AK12" s="551">
        <v>371</v>
      </c>
      <c r="AL12" s="551">
        <v>174</v>
      </c>
      <c r="AM12" s="551">
        <v>569</v>
      </c>
      <c r="AN12" s="551">
        <v>15357</v>
      </c>
      <c r="AO12" s="551">
        <v>2065</v>
      </c>
      <c r="AP12" s="551">
        <v>299</v>
      </c>
      <c r="AQ12" s="551">
        <v>2258</v>
      </c>
      <c r="AR12" s="551">
        <v>0</v>
      </c>
      <c r="AS12" s="551">
        <v>-14697</v>
      </c>
      <c r="AT12" s="552">
        <v>7380</v>
      </c>
      <c r="AU12" s="550">
        <v>0</v>
      </c>
      <c r="AV12" s="551">
        <v>679.90909090909088</v>
      </c>
      <c r="AW12" s="551">
        <v>679.90909090909088</v>
      </c>
      <c r="AX12" s="551">
        <v>679.90909090909088</v>
      </c>
      <c r="AY12" s="551">
        <v>679.90909090909088</v>
      </c>
      <c r="AZ12" s="551">
        <v>679.90909090909088</v>
      </c>
      <c r="BA12" s="551">
        <v>679.90909090909088</v>
      </c>
      <c r="BB12" s="551">
        <v>679.90909090909088</v>
      </c>
      <c r="BC12" s="551">
        <v>679.90909090909088</v>
      </c>
      <c r="BD12" s="551">
        <v>679.90909090909088</v>
      </c>
      <c r="BE12" s="551">
        <v>679.90909090909088</v>
      </c>
      <c r="BF12" s="551">
        <v>679.90909090909088</v>
      </c>
      <c r="BG12" s="552">
        <v>7479</v>
      </c>
    </row>
    <row r="13" spans="1:59">
      <c r="A13" s="542"/>
      <c r="B13" s="543" t="s">
        <v>333</v>
      </c>
      <c r="C13" s="544" t="s">
        <v>244</v>
      </c>
      <c r="D13" s="547">
        <v>227560</v>
      </c>
      <c r="E13" s="545">
        <v>0</v>
      </c>
      <c r="F13" s="548">
        <v>0</v>
      </c>
      <c r="G13" s="546">
        <v>33485.160000000003</v>
      </c>
      <c r="H13" s="546">
        <v>91.65</v>
      </c>
      <c r="I13" s="546">
        <v>0</v>
      </c>
      <c r="J13" s="546">
        <v>33879.449999999997</v>
      </c>
      <c r="K13" s="546">
        <v>13714.870000000003</v>
      </c>
      <c r="L13" s="546">
        <v>0</v>
      </c>
      <c r="M13" s="546">
        <v>19593.079999999994</v>
      </c>
      <c r="N13" s="546">
        <v>8281.08</v>
      </c>
      <c r="O13" s="546">
        <v>0</v>
      </c>
      <c r="P13" s="546">
        <v>1.4551915228366852E-11</v>
      </c>
      <c r="Q13" s="546">
        <v>6543.7099999999919</v>
      </c>
      <c r="R13" s="549">
        <v>115589</v>
      </c>
      <c r="S13" s="550">
        <v>0</v>
      </c>
      <c r="T13" s="551">
        <v>0</v>
      </c>
      <c r="U13" s="551">
        <v>0</v>
      </c>
      <c r="V13" s="551">
        <v>48914.999999999985</v>
      </c>
      <c r="W13" s="551">
        <v>0</v>
      </c>
      <c r="X13" s="551">
        <v>0</v>
      </c>
      <c r="Y13" s="551">
        <v>0</v>
      </c>
      <c r="Z13" s="551">
        <v>0</v>
      </c>
      <c r="AA13" s="551">
        <v>0</v>
      </c>
      <c r="AB13" s="551">
        <v>0</v>
      </c>
      <c r="AC13" s="551">
        <v>1.4551915228366852E-11</v>
      </c>
      <c r="AD13" s="551">
        <v>0</v>
      </c>
      <c r="AE13" s="551">
        <v>19048</v>
      </c>
      <c r="AF13" s="552">
        <v>67963</v>
      </c>
      <c r="AG13" s="550">
        <v>43</v>
      </c>
      <c r="AH13" s="551">
        <v>23545</v>
      </c>
      <c r="AI13" s="551">
        <v>1382</v>
      </c>
      <c r="AJ13" s="551">
        <v>17330</v>
      </c>
      <c r="AK13" s="551">
        <v>50538</v>
      </c>
      <c r="AL13" s="551">
        <v>2770</v>
      </c>
      <c r="AM13" s="551">
        <v>20932</v>
      </c>
      <c r="AN13" s="551">
        <v>37791</v>
      </c>
      <c r="AO13" s="551">
        <v>28450</v>
      </c>
      <c r="AP13" s="551">
        <v>13192</v>
      </c>
      <c r="AQ13" s="551">
        <v>22386</v>
      </c>
      <c r="AR13" s="551">
        <v>5419</v>
      </c>
      <c r="AS13" s="551">
        <v>-197341</v>
      </c>
      <c r="AT13" s="552">
        <v>26437</v>
      </c>
      <c r="AU13" s="550">
        <v>0</v>
      </c>
      <c r="AV13" s="551">
        <v>20690.909090909092</v>
      </c>
      <c r="AW13" s="551">
        <v>20690.909090909092</v>
      </c>
      <c r="AX13" s="551">
        <v>20690.909090909092</v>
      </c>
      <c r="AY13" s="551">
        <v>20690.909090909092</v>
      </c>
      <c r="AZ13" s="551">
        <v>20690.909090909092</v>
      </c>
      <c r="BA13" s="551">
        <v>20690.909090909092</v>
      </c>
      <c r="BB13" s="551">
        <v>20690.909090909092</v>
      </c>
      <c r="BC13" s="551">
        <v>20690.909090909092</v>
      </c>
      <c r="BD13" s="551">
        <v>20690.909090909092</v>
      </c>
      <c r="BE13" s="551">
        <v>20690.909090909092</v>
      </c>
      <c r="BF13" s="551">
        <v>20690.909090909092</v>
      </c>
      <c r="BG13" s="552">
        <v>227600</v>
      </c>
    </row>
    <row r="14" spans="1:59">
      <c r="A14" s="542"/>
      <c r="B14" s="543" t="s">
        <v>334</v>
      </c>
      <c r="C14" s="544" t="s">
        <v>245</v>
      </c>
      <c r="D14" s="547">
        <v>5074</v>
      </c>
      <c r="E14" s="545">
        <v>0</v>
      </c>
      <c r="F14" s="548">
        <v>745.25000000000011</v>
      </c>
      <c r="G14" s="546">
        <v>659.07999999999993</v>
      </c>
      <c r="H14" s="546">
        <v>819.48</v>
      </c>
      <c r="I14" s="546">
        <v>293.58999999999992</v>
      </c>
      <c r="J14" s="546">
        <v>35</v>
      </c>
      <c r="K14" s="546">
        <v>0</v>
      </c>
      <c r="L14" s="546">
        <v>0</v>
      </c>
      <c r="M14" s="546">
        <v>686.52</v>
      </c>
      <c r="N14" s="546">
        <v>34.999999999999993</v>
      </c>
      <c r="O14" s="546">
        <v>2176</v>
      </c>
      <c r="P14" s="546">
        <v>1955.9099999999994</v>
      </c>
      <c r="Q14" s="546">
        <v>7519.17</v>
      </c>
      <c r="R14" s="549">
        <v>14925</v>
      </c>
      <c r="S14" s="550">
        <v>0</v>
      </c>
      <c r="T14" s="551">
        <v>1050.7500000000002</v>
      </c>
      <c r="U14" s="551">
        <v>944.6500000000002</v>
      </c>
      <c r="V14" s="551">
        <v>0</v>
      </c>
      <c r="W14" s="551">
        <v>1669.5200000000004</v>
      </c>
      <c r="X14" s="551">
        <v>0</v>
      </c>
      <c r="Y14" s="551">
        <v>228.48</v>
      </c>
      <c r="Z14" s="551">
        <v>0</v>
      </c>
      <c r="AA14" s="551">
        <v>69.47</v>
      </c>
      <c r="AB14" s="551">
        <v>50.530000000000015</v>
      </c>
      <c r="AC14" s="551">
        <v>-4.5474735088646412E-13</v>
      </c>
      <c r="AD14" s="551">
        <v>4325.5999999999995</v>
      </c>
      <c r="AE14" s="551">
        <v>1107</v>
      </c>
      <c r="AF14" s="552">
        <v>9446</v>
      </c>
      <c r="AG14" s="550">
        <v>386</v>
      </c>
      <c r="AH14" s="551">
        <v>2752</v>
      </c>
      <c r="AI14" s="551">
        <v>1340</v>
      </c>
      <c r="AJ14" s="551">
        <v>1150</v>
      </c>
      <c r="AK14" s="551">
        <v>1303</v>
      </c>
      <c r="AL14" s="551">
        <v>3354</v>
      </c>
      <c r="AM14" s="551">
        <v>2585</v>
      </c>
      <c r="AN14" s="551">
        <v>2848</v>
      </c>
      <c r="AO14" s="551">
        <v>103</v>
      </c>
      <c r="AP14" s="551">
        <v>62</v>
      </c>
      <c r="AQ14" s="551">
        <v>677</v>
      </c>
      <c r="AR14" s="551">
        <v>0</v>
      </c>
      <c r="AS14" s="551">
        <v>2468</v>
      </c>
      <c r="AT14" s="552">
        <v>19028</v>
      </c>
      <c r="AU14" s="550">
        <v>0</v>
      </c>
      <c r="AV14" s="551">
        <v>2051.2727272727275</v>
      </c>
      <c r="AW14" s="551">
        <v>2051.2727272727275</v>
      </c>
      <c r="AX14" s="551">
        <v>2051.2727272727275</v>
      </c>
      <c r="AY14" s="551">
        <v>2051.2727272727275</v>
      </c>
      <c r="AZ14" s="551">
        <v>2051.2727272727275</v>
      </c>
      <c r="BA14" s="551">
        <v>2051.2727272727275</v>
      </c>
      <c r="BB14" s="551">
        <v>2051.2727272727275</v>
      </c>
      <c r="BC14" s="551">
        <v>2051.2727272727275</v>
      </c>
      <c r="BD14" s="551">
        <v>2051.2727272727275</v>
      </c>
      <c r="BE14" s="551">
        <v>2051.2727272727275</v>
      </c>
      <c r="BF14" s="551">
        <v>2051.2727272727275</v>
      </c>
      <c r="BG14" s="552">
        <v>22564</v>
      </c>
    </row>
    <row r="15" spans="1:59" s="557" customFormat="1">
      <c r="A15" s="553"/>
      <c r="B15" s="535" t="s">
        <v>335</v>
      </c>
      <c r="C15" s="554" t="s">
        <v>246</v>
      </c>
      <c r="D15" s="547">
        <v>438258</v>
      </c>
      <c r="E15" s="555">
        <v>0</v>
      </c>
      <c r="F15" s="548">
        <v>0</v>
      </c>
      <c r="G15" s="548">
        <v>0</v>
      </c>
      <c r="H15" s="548">
        <v>0</v>
      </c>
      <c r="I15" s="548">
        <v>0</v>
      </c>
      <c r="J15" s="548">
        <v>0</v>
      </c>
      <c r="K15" s="546">
        <v>0</v>
      </c>
      <c r="L15" s="546">
        <v>0</v>
      </c>
      <c r="M15" s="546">
        <v>0</v>
      </c>
      <c r="N15" s="546">
        <v>250</v>
      </c>
      <c r="O15" s="546">
        <v>0</v>
      </c>
      <c r="P15" s="546">
        <v>0</v>
      </c>
      <c r="Q15" s="546">
        <v>25</v>
      </c>
      <c r="R15" s="549">
        <v>275</v>
      </c>
      <c r="S15" s="550"/>
      <c r="T15" s="556"/>
      <c r="U15" s="551"/>
      <c r="V15" s="551"/>
      <c r="W15" s="551"/>
      <c r="X15" s="551"/>
      <c r="Y15" s="551"/>
      <c r="Z15" s="551"/>
      <c r="AA15" s="551"/>
      <c r="AB15" s="551"/>
      <c r="AC15" s="551"/>
      <c r="AD15" s="551"/>
      <c r="AE15" s="551">
        <v>0</v>
      </c>
      <c r="AF15" s="552">
        <v>0</v>
      </c>
      <c r="AG15" s="550">
        <v>1</v>
      </c>
      <c r="AH15" s="556">
        <v>13</v>
      </c>
      <c r="AI15" s="551">
        <v>5</v>
      </c>
      <c r="AJ15" s="551">
        <v>60</v>
      </c>
      <c r="AK15" s="551">
        <v>85</v>
      </c>
      <c r="AL15" s="551">
        <v>19</v>
      </c>
      <c r="AM15" s="551">
        <v>40</v>
      </c>
      <c r="AN15" s="551">
        <v>60</v>
      </c>
      <c r="AO15" s="551">
        <v>35</v>
      </c>
      <c r="AP15" s="551">
        <v>62</v>
      </c>
      <c r="AQ15" s="551">
        <v>61</v>
      </c>
      <c r="AR15" s="551">
        <v>0</v>
      </c>
      <c r="AS15" s="551">
        <v>122919</v>
      </c>
      <c r="AT15" s="552">
        <v>123360</v>
      </c>
      <c r="AU15" s="550">
        <v>0</v>
      </c>
      <c r="AV15" s="556">
        <v>39068.454545454544</v>
      </c>
      <c r="AW15" s="551">
        <v>39068.454545454544</v>
      </c>
      <c r="AX15" s="551">
        <v>39068.454545454544</v>
      </c>
      <c r="AY15" s="551">
        <v>39068.454545454544</v>
      </c>
      <c r="AZ15" s="551">
        <v>39068.454545454544</v>
      </c>
      <c r="BA15" s="551">
        <v>39068.454545454544</v>
      </c>
      <c r="BB15" s="551">
        <v>39068.454545454544</v>
      </c>
      <c r="BC15" s="551">
        <v>39068.454545454544</v>
      </c>
      <c r="BD15" s="551">
        <v>39068.454545454544</v>
      </c>
      <c r="BE15" s="551">
        <v>39068.454545454544</v>
      </c>
      <c r="BF15" s="551">
        <v>39068.454545454544</v>
      </c>
      <c r="BG15" s="552">
        <v>429753</v>
      </c>
    </row>
    <row r="16" spans="1:59" s="557" customFormat="1" ht="16.5" customHeight="1">
      <c r="A16" s="553"/>
      <c r="B16" s="535" t="s">
        <v>336</v>
      </c>
      <c r="C16" s="554" t="s">
        <v>337</v>
      </c>
      <c r="D16" s="547">
        <v>138273</v>
      </c>
      <c r="E16" s="555"/>
      <c r="F16" s="548"/>
      <c r="G16" s="548"/>
      <c r="H16" s="548"/>
      <c r="I16" s="548"/>
      <c r="J16" s="548"/>
      <c r="K16" s="546"/>
      <c r="L16" s="546"/>
      <c r="M16" s="546"/>
      <c r="N16" s="546"/>
      <c r="O16" s="546"/>
      <c r="P16" s="546"/>
      <c r="Q16" s="546">
        <v>0</v>
      </c>
      <c r="R16" s="549"/>
      <c r="S16" s="550"/>
      <c r="T16" s="556"/>
      <c r="U16" s="551"/>
      <c r="V16" s="551"/>
      <c r="W16" s="551"/>
      <c r="X16" s="551"/>
      <c r="Y16" s="551"/>
      <c r="Z16" s="551"/>
      <c r="AA16" s="551"/>
      <c r="AB16" s="551"/>
      <c r="AC16" s="551"/>
      <c r="AD16" s="551"/>
      <c r="AE16" s="551">
        <v>0</v>
      </c>
      <c r="AF16" s="552">
        <v>0</v>
      </c>
      <c r="AG16" s="550">
        <v>0</v>
      </c>
      <c r="AH16" s="556">
        <v>0</v>
      </c>
      <c r="AI16" s="551">
        <v>0</v>
      </c>
      <c r="AJ16" s="551">
        <v>0</v>
      </c>
      <c r="AK16" s="551">
        <v>0</v>
      </c>
      <c r="AL16" s="551">
        <v>0</v>
      </c>
      <c r="AM16" s="551">
        <v>0</v>
      </c>
      <c r="AN16" s="551">
        <v>0</v>
      </c>
      <c r="AO16" s="551">
        <v>0</v>
      </c>
      <c r="AP16" s="551">
        <v>0</v>
      </c>
      <c r="AQ16" s="551">
        <v>0</v>
      </c>
      <c r="AR16" s="551">
        <v>0</v>
      </c>
      <c r="AS16" s="551">
        <v>69197</v>
      </c>
      <c r="AT16" s="552">
        <v>69197</v>
      </c>
      <c r="AU16" s="550">
        <v>0</v>
      </c>
      <c r="AV16" s="556">
        <v>6290.636363636364</v>
      </c>
      <c r="AW16" s="551">
        <v>6290.636363636364</v>
      </c>
      <c r="AX16" s="551">
        <v>6290.636363636364</v>
      </c>
      <c r="AY16" s="551">
        <v>6290.636363636364</v>
      </c>
      <c r="AZ16" s="551">
        <v>6290.636363636364</v>
      </c>
      <c r="BA16" s="551">
        <v>6290.636363636364</v>
      </c>
      <c r="BB16" s="551">
        <v>6290.636363636364</v>
      </c>
      <c r="BC16" s="551">
        <v>6290.636363636364</v>
      </c>
      <c r="BD16" s="551">
        <v>6290.636363636364</v>
      </c>
      <c r="BE16" s="551">
        <v>6290.636363636364</v>
      </c>
      <c r="BF16" s="551">
        <v>6290.636363636364</v>
      </c>
      <c r="BG16" s="552">
        <v>69197</v>
      </c>
    </row>
    <row r="17" spans="1:59" s="557" customFormat="1">
      <c r="A17" s="553"/>
      <c r="B17" s="535" t="s">
        <v>338</v>
      </c>
      <c r="C17" s="554" t="s">
        <v>247</v>
      </c>
      <c r="D17" s="547">
        <v>1949403</v>
      </c>
      <c r="E17" s="555">
        <v>80494.510000000009</v>
      </c>
      <c r="F17" s="548">
        <v>155914.41999999998</v>
      </c>
      <c r="G17" s="548">
        <v>58283.190000000024</v>
      </c>
      <c r="H17" s="548">
        <v>63547.950000000048</v>
      </c>
      <c r="I17" s="548">
        <v>254411.05999999982</v>
      </c>
      <c r="J17" s="548">
        <v>98482.449999999983</v>
      </c>
      <c r="K17" s="546">
        <v>140527.33000000005</v>
      </c>
      <c r="L17" s="546">
        <v>134090.31999999986</v>
      </c>
      <c r="M17" s="546">
        <v>57828.600000000028</v>
      </c>
      <c r="N17" s="546">
        <v>166025.38000000003</v>
      </c>
      <c r="O17" s="546">
        <v>72597.610000000015</v>
      </c>
      <c r="P17" s="546">
        <v>2574407.0100000002</v>
      </c>
      <c r="Q17" s="546">
        <v>-733178.83000000007</v>
      </c>
      <c r="R17" s="549">
        <v>3123431</v>
      </c>
      <c r="S17" s="550">
        <v>73688.439999999988</v>
      </c>
      <c r="T17" s="556">
        <v>36081.650000000023</v>
      </c>
      <c r="U17" s="551">
        <v>110219.93000000002</v>
      </c>
      <c r="V17" s="551">
        <v>64467.20999999997</v>
      </c>
      <c r="W17" s="551">
        <v>76017.710000000006</v>
      </c>
      <c r="X17" s="551">
        <v>67672.149999999965</v>
      </c>
      <c r="Y17" s="551">
        <v>92913.579999999958</v>
      </c>
      <c r="Z17" s="551">
        <v>175040.93999999927</v>
      </c>
      <c r="AA17" s="551">
        <v>821303.91000000061</v>
      </c>
      <c r="AB17" s="551">
        <v>86336.680000000008</v>
      </c>
      <c r="AC17" s="551">
        <v>349097.9800000001</v>
      </c>
      <c r="AD17" s="551">
        <v>395077.52999999968</v>
      </c>
      <c r="AE17" s="551">
        <v>372911.2900000005</v>
      </c>
      <c r="AF17" s="552">
        <v>2720829</v>
      </c>
      <c r="AG17" s="550">
        <v>264760</v>
      </c>
      <c r="AH17" s="556">
        <v>81452</v>
      </c>
      <c r="AI17" s="551">
        <v>-71787</v>
      </c>
      <c r="AJ17" s="551">
        <v>21569</v>
      </c>
      <c r="AK17" s="551">
        <v>31274</v>
      </c>
      <c r="AL17" s="551">
        <v>748166</v>
      </c>
      <c r="AM17" s="551">
        <v>213760</v>
      </c>
      <c r="AN17" s="551">
        <v>187491</v>
      </c>
      <c r="AO17" s="551">
        <v>62063.308229999901</v>
      </c>
      <c r="AP17" s="551">
        <v>432384</v>
      </c>
      <c r="AQ17" s="551">
        <v>146324</v>
      </c>
      <c r="AR17" s="551">
        <v>138188</v>
      </c>
      <c r="AS17" s="551">
        <v>-170316.30822999962</v>
      </c>
      <c r="AT17" s="552">
        <v>2085328</v>
      </c>
      <c r="AU17" s="550">
        <v>190402</v>
      </c>
      <c r="AV17" s="556">
        <v>215798.27272727274</v>
      </c>
      <c r="AW17" s="551">
        <v>215798.27272727274</v>
      </c>
      <c r="AX17" s="551">
        <v>215798.27272727274</v>
      </c>
      <c r="AY17" s="551">
        <v>215798.27272727274</v>
      </c>
      <c r="AZ17" s="551">
        <v>215798.27272727274</v>
      </c>
      <c r="BA17" s="551">
        <v>215798.27272727274</v>
      </c>
      <c r="BB17" s="551">
        <v>215798.27272727274</v>
      </c>
      <c r="BC17" s="551">
        <v>215798.27272727274</v>
      </c>
      <c r="BD17" s="551">
        <v>215798.27272727274</v>
      </c>
      <c r="BE17" s="551">
        <v>215798.27272727274</v>
      </c>
      <c r="BF17" s="551">
        <v>215798.27272727274</v>
      </c>
      <c r="BG17" s="552">
        <v>2564183</v>
      </c>
    </row>
    <row r="18" spans="1:59">
      <c r="A18" s="542"/>
      <c r="B18" s="543" t="s">
        <v>339</v>
      </c>
      <c r="C18" s="544" t="s">
        <v>248</v>
      </c>
      <c r="D18" s="547"/>
      <c r="E18" s="545"/>
      <c r="F18" s="548"/>
      <c r="G18" s="546"/>
      <c r="H18" s="546"/>
      <c r="I18" s="546"/>
      <c r="J18" s="546"/>
      <c r="K18" s="546"/>
      <c r="L18" s="546"/>
      <c r="M18" s="546"/>
      <c r="N18" s="546"/>
      <c r="O18" s="546"/>
      <c r="P18" s="546"/>
      <c r="Q18" s="546">
        <v>0</v>
      </c>
      <c r="R18" s="549"/>
      <c r="S18" s="550"/>
      <c r="T18" s="551"/>
      <c r="U18" s="551"/>
      <c r="V18" s="551"/>
      <c r="W18" s="551"/>
      <c r="X18" s="551"/>
      <c r="Y18" s="551"/>
      <c r="Z18" s="551"/>
      <c r="AA18" s="551"/>
      <c r="AB18" s="551"/>
      <c r="AC18" s="551"/>
      <c r="AD18" s="551"/>
      <c r="AE18" s="551">
        <v>0</v>
      </c>
      <c r="AF18" s="552">
        <v>0</v>
      </c>
      <c r="AG18" s="550">
        <v>0</v>
      </c>
      <c r="AH18" s="551">
        <v>0</v>
      </c>
      <c r="AI18" s="551">
        <v>0</v>
      </c>
      <c r="AJ18" s="551">
        <v>0</v>
      </c>
      <c r="AK18" s="551">
        <v>0</v>
      </c>
      <c r="AL18" s="551">
        <v>0</v>
      </c>
      <c r="AM18" s="551">
        <v>0</v>
      </c>
      <c r="AN18" s="551">
        <v>0</v>
      </c>
      <c r="AO18" s="551">
        <v>0</v>
      </c>
      <c r="AP18" s="551">
        <v>0</v>
      </c>
      <c r="AQ18" s="551">
        <v>1</v>
      </c>
      <c r="AR18" s="551">
        <v>0</v>
      </c>
      <c r="AS18" s="551">
        <v>1</v>
      </c>
      <c r="AT18" s="552">
        <v>0</v>
      </c>
      <c r="AU18" s="550">
        <v>0</v>
      </c>
      <c r="AV18" s="551">
        <v>0</v>
      </c>
      <c r="AW18" s="551">
        <v>0</v>
      </c>
      <c r="AX18" s="551">
        <v>0</v>
      </c>
      <c r="AY18" s="551">
        <v>0</v>
      </c>
      <c r="AZ18" s="551">
        <v>0</v>
      </c>
      <c r="BA18" s="551">
        <v>0</v>
      </c>
      <c r="BB18" s="551">
        <v>0</v>
      </c>
      <c r="BC18" s="551">
        <v>0</v>
      </c>
      <c r="BD18" s="551">
        <v>0</v>
      </c>
      <c r="BE18" s="551">
        <v>0</v>
      </c>
      <c r="BF18" s="551">
        <v>0</v>
      </c>
      <c r="BG18" s="552">
        <v>0</v>
      </c>
    </row>
    <row r="19" spans="1:59">
      <c r="A19" s="542"/>
      <c r="B19" s="543" t="s">
        <v>340</v>
      </c>
      <c r="C19" s="544" t="s">
        <v>341</v>
      </c>
      <c r="D19" s="547"/>
      <c r="E19" s="545"/>
      <c r="F19" s="548"/>
      <c r="G19" s="546"/>
      <c r="H19" s="546"/>
      <c r="I19" s="546"/>
      <c r="J19" s="546"/>
      <c r="K19" s="546"/>
      <c r="L19" s="546"/>
      <c r="M19" s="546"/>
      <c r="N19" s="546"/>
      <c r="O19" s="546"/>
      <c r="P19" s="546"/>
      <c r="Q19" s="546">
        <v>0</v>
      </c>
      <c r="R19" s="549"/>
      <c r="S19" s="550"/>
      <c r="T19" s="551"/>
      <c r="U19" s="551"/>
      <c r="V19" s="551"/>
      <c r="W19" s="551"/>
      <c r="X19" s="551"/>
      <c r="Y19" s="551"/>
      <c r="Z19" s="551"/>
      <c r="AA19" s="551"/>
      <c r="AB19" s="551"/>
      <c r="AC19" s="551"/>
      <c r="AD19" s="551"/>
      <c r="AE19" s="551">
        <v>0</v>
      </c>
      <c r="AF19" s="552">
        <v>0</v>
      </c>
      <c r="AG19" s="550">
        <v>0</v>
      </c>
      <c r="AH19" s="551">
        <v>0</v>
      </c>
      <c r="AI19" s="551">
        <v>0</v>
      </c>
      <c r="AJ19" s="551">
        <v>0</v>
      </c>
      <c r="AK19" s="551">
        <v>0</v>
      </c>
      <c r="AL19" s="551">
        <v>0</v>
      </c>
      <c r="AM19" s="551">
        <v>0</v>
      </c>
      <c r="AN19" s="551">
        <v>0</v>
      </c>
      <c r="AO19" s="551">
        <v>0</v>
      </c>
      <c r="AP19" s="551">
        <v>0</v>
      </c>
      <c r="AQ19" s="551">
        <v>0</v>
      </c>
      <c r="AR19" s="551">
        <v>0</v>
      </c>
      <c r="AS19" s="551">
        <v>0</v>
      </c>
      <c r="AT19" s="552">
        <v>0</v>
      </c>
      <c r="AU19" s="550">
        <v>0</v>
      </c>
      <c r="AV19" s="551">
        <v>0</v>
      </c>
      <c r="AW19" s="551">
        <v>0</v>
      </c>
      <c r="AX19" s="551">
        <v>0</v>
      </c>
      <c r="AY19" s="551">
        <v>0</v>
      </c>
      <c r="AZ19" s="551">
        <v>0</v>
      </c>
      <c r="BA19" s="551">
        <v>0</v>
      </c>
      <c r="BB19" s="551">
        <v>0</v>
      </c>
      <c r="BC19" s="551">
        <v>0</v>
      </c>
      <c r="BD19" s="551">
        <v>0</v>
      </c>
      <c r="BE19" s="551">
        <v>0</v>
      </c>
      <c r="BF19" s="551">
        <v>0</v>
      </c>
      <c r="BG19" s="552">
        <v>0</v>
      </c>
    </row>
    <row r="20" spans="1:59">
      <c r="A20" s="542"/>
      <c r="B20" s="543" t="s">
        <v>342</v>
      </c>
      <c r="C20" s="544" t="s">
        <v>250</v>
      </c>
      <c r="D20" s="547"/>
      <c r="E20" s="545"/>
      <c r="F20" s="546"/>
      <c r="G20" s="546"/>
      <c r="H20" s="546">
        <v>0</v>
      </c>
      <c r="I20" s="546">
        <v>0</v>
      </c>
      <c r="J20" s="546">
        <v>0</v>
      </c>
      <c r="K20" s="546">
        <v>0</v>
      </c>
      <c r="L20" s="546">
        <v>0</v>
      </c>
      <c r="M20" s="546">
        <v>0</v>
      </c>
      <c r="N20" s="546">
        <v>0</v>
      </c>
      <c r="O20" s="546">
        <v>0</v>
      </c>
      <c r="P20" s="546"/>
      <c r="Q20" s="546">
        <v>0</v>
      </c>
      <c r="R20" s="549"/>
      <c r="S20" s="550">
        <v>0</v>
      </c>
      <c r="T20" s="551">
        <v>0</v>
      </c>
      <c r="U20" s="551">
        <v>0</v>
      </c>
      <c r="V20" s="551">
        <v>0</v>
      </c>
      <c r="W20" s="551">
        <v>0</v>
      </c>
      <c r="X20" s="551">
        <v>0</v>
      </c>
      <c r="Y20" s="551">
        <v>0</v>
      </c>
      <c r="Z20" s="551">
        <v>0</v>
      </c>
      <c r="AA20" s="551">
        <v>0</v>
      </c>
      <c r="AB20" s="551">
        <v>0</v>
      </c>
      <c r="AC20" s="551">
        <v>0</v>
      </c>
      <c r="AD20" s="551">
        <v>0</v>
      </c>
      <c r="AE20" s="551">
        <v>0</v>
      </c>
      <c r="AF20" s="552">
        <v>0</v>
      </c>
      <c r="AG20" s="550">
        <v>0</v>
      </c>
      <c r="AH20" s="551">
        <v>0</v>
      </c>
      <c r="AI20" s="551">
        <v>0</v>
      </c>
      <c r="AJ20" s="551">
        <v>0</v>
      </c>
      <c r="AK20" s="551">
        <v>0</v>
      </c>
      <c r="AL20" s="551">
        <v>0</v>
      </c>
      <c r="AM20" s="551">
        <v>0</v>
      </c>
      <c r="AN20" s="551">
        <v>0</v>
      </c>
      <c r="AO20" s="551">
        <v>0</v>
      </c>
      <c r="AP20" s="551">
        <v>0</v>
      </c>
      <c r="AQ20" s="551">
        <v>0</v>
      </c>
      <c r="AR20" s="551">
        <v>0</v>
      </c>
      <c r="AS20" s="551">
        <v>0</v>
      </c>
      <c r="AT20" s="552">
        <v>0</v>
      </c>
      <c r="AU20" s="550">
        <v>0</v>
      </c>
      <c r="AV20" s="551">
        <v>0</v>
      </c>
      <c r="AW20" s="551">
        <v>0</v>
      </c>
      <c r="AX20" s="551">
        <v>0</v>
      </c>
      <c r="AY20" s="551">
        <v>0</v>
      </c>
      <c r="AZ20" s="551">
        <v>0</v>
      </c>
      <c r="BA20" s="551">
        <v>0</v>
      </c>
      <c r="BB20" s="551">
        <v>0</v>
      </c>
      <c r="BC20" s="551">
        <v>0</v>
      </c>
      <c r="BD20" s="551">
        <v>0</v>
      </c>
      <c r="BE20" s="551">
        <v>0</v>
      </c>
      <c r="BF20" s="551">
        <v>0</v>
      </c>
      <c r="BG20" s="552">
        <v>0</v>
      </c>
    </row>
    <row r="21" spans="1:59" s="524" customFormat="1" ht="16.8" thickBot="1">
      <c r="A21" s="558"/>
      <c r="B21" s="559" t="s">
        <v>152</v>
      </c>
      <c r="C21" s="560"/>
      <c r="D21" s="561">
        <v>21886140</v>
      </c>
      <c r="E21" s="562">
        <v>1619982.0700000003</v>
      </c>
      <c r="F21" s="561">
        <v>1688299.4900000005</v>
      </c>
      <c r="G21" s="561">
        <v>1653987</v>
      </c>
      <c r="H21" s="561">
        <v>1618366.0299999998</v>
      </c>
      <c r="I21" s="561">
        <v>1797213.3099999998</v>
      </c>
      <c r="J21" s="561">
        <v>1630857.44</v>
      </c>
      <c r="K21" s="561">
        <v>1676059.7899999998</v>
      </c>
      <c r="L21" s="561">
        <v>1635062.1799999995</v>
      </c>
      <c r="M21" s="561">
        <v>1594040.2400000002</v>
      </c>
      <c r="N21" s="561">
        <v>1685071.9299999997</v>
      </c>
      <c r="O21" s="561">
        <v>1685671.9700000002</v>
      </c>
      <c r="P21" s="561">
        <v>4127502.9300000006</v>
      </c>
      <c r="Q21" s="561">
        <v>-727222.37999999837</v>
      </c>
      <c r="R21" s="563">
        <v>21684892</v>
      </c>
      <c r="S21" s="564">
        <v>1610001.53</v>
      </c>
      <c r="T21" s="565">
        <v>1558267.56</v>
      </c>
      <c r="U21" s="565">
        <v>1656962.0499999998</v>
      </c>
      <c r="V21" s="565">
        <v>1657878.13</v>
      </c>
      <c r="W21" s="565">
        <v>1635592.4800000002</v>
      </c>
      <c r="X21" s="565">
        <v>1619368.7299999995</v>
      </c>
      <c r="Y21" s="565">
        <v>1638603.25</v>
      </c>
      <c r="Z21" s="565">
        <v>1761462.8699999994</v>
      </c>
      <c r="AA21" s="565">
        <v>2349386.5699999994</v>
      </c>
      <c r="AB21" s="565">
        <v>1680276.6400000004</v>
      </c>
      <c r="AC21" s="565">
        <v>1902480.73</v>
      </c>
      <c r="AD21" s="565">
        <v>1919451.5299999998</v>
      </c>
      <c r="AE21" s="565">
        <v>453963.93000000017</v>
      </c>
      <c r="AF21" s="565">
        <v>21443696</v>
      </c>
      <c r="AG21" s="564">
        <v>1944793</v>
      </c>
      <c r="AH21" s="565">
        <v>1806099</v>
      </c>
      <c r="AI21" s="565">
        <v>1720545.1</v>
      </c>
      <c r="AJ21" s="565">
        <v>1860278</v>
      </c>
      <c r="AK21" s="565">
        <v>1903576</v>
      </c>
      <c r="AL21" s="565">
        <v>2580648.1285714284</v>
      </c>
      <c r="AM21" s="565">
        <v>2071696.1285714286</v>
      </c>
      <c r="AN21" s="565">
        <v>2091258.1285714286</v>
      </c>
      <c r="AO21" s="565">
        <v>1902324.4064931446</v>
      </c>
      <c r="AP21" s="565">
        <v>2264304.203809524</v>
      </c>
      <c r="AQ21" s="565">
        <v>2001713.2038095237</v>
      </c>
      <c r="AR21" s="565">
        <v>1934794.2038095237</v>
      </c>
      <c r="AS21" s="565">
        <v>259963.49636399897</v>
      </c>
      <c r="AT21" s="565">
        <v>24341991</v>
      </c>
      <c r="AU21" s="564">
        <v>1907070</v>
      </c>
      <c r="AV21" s="565">
        <v>2033553.0000000002</v>
      </c>
      <c r="AW21" s="565">
        <v>2033553.0000000002</v>
      </c>
      <c r="AX21" s="565">
        <v>2033553.0000000002</v>
      </c>
      <c r="AY21" s="565">
        <v>2033553.0000000002</v>
      </c>
      <c r="AZ21" s="565">
        <v>2033553.0000000002</v>
      </c>
      <c r="BA21" s="565">
        <v>2033553.0000000002</v>
      </c>
      <c r="BB21" s="565">
        <v>2033553.0000000002</v>
      </c>
      <c r="BC21" s="565">
        <v>2033553.0000000002</v>
      </c>
      <c r="BD21" s="565">
        <v>2033553.0000000002</v>
      </c>
      <c r="BE21" s="565">
        <v>2033553.0000000002</v>
      </c>
      <c r="BF21" s="565">
        <v>2033553.0000000002</v>
      </c>
      <c r="BG21" s="565">
        <v>24276153</v>
      </c>
    </row>
    <row r="22" spans="1:59" s="535" customFormat="1">
      <c r="D22" s="566"/>
      <c r="E22" s="567"/>
      <c r="F22" s="567"/>
      <c r="G22" s="567"/>
      <c r="H22" s="567"/>
      <c r="I22" s="567"/>
      <c r="J22" s="567"/>
      <c r="K22" s="567"/>
      <c r="L22" s="567"/>
      <c r="M22" s="567"/>
      <c r="N22" s="567"/>
      <c r="O22" s="567"/>
      <c r="P22" s="567"/>
      <c r="Q22" s="567"/>
      <c r="R22" s="567"/>
      <c r="S22" s="568"/>
      <c r="T22" s="568"/>
      <c r="U22" s="568"/>
      <c r="V22" s="568"/>
      <c r="W22" s="568"/>
      <c r="X22" s="568"/>
      <c r="Y22" s="568"/>
      <c r="Z22" s="568"/>
      <c r="AA22" s="568"/>
      <c r="AB22" s="568"/>
      <c r="AC22" s="568"/>
      <c r="AD22" s="568"/>
      <c r="AE22" s="568"/>
      <c r="AF22" s="568"/>
      <c r="AG22" s="568"/>
      <c r="AH22" s="568"/>
      <c r="AI22" s="568"/>
      <c r="AJ22" s="568"/>
      <c r="AK22" s="568"/>
      <c r="AL22" s="568"/>
      <c r="AM22" s="568"/>
      <c r="AN22" s="568"/>
      <c r="AO22" s="568"/>
      <c r="AP22" s="568"/>
      <c r="AQ22" s="568"/>
      <c r="AR22" s="568"/>
      <c r="AS22" s="568"/>
      <c r="AT22" s="568"/>
      <c r="AU22" s="568"/>
      <c r="AV22" s="568"/>
      <c r="AW22" s="568"/>
      <c r="AX22" s="568"/>
      <c r="AY22" s="568"/>
      <c r="AZ22" s="568"/>
      <c r="BA22" s="568"/>
      <c r="BB22" s="568"/>
      <c r="BC22" s="568"/>
      <c r="BD22" s="568"/>
      <c r="BE22" s="568"/>
      <c r="BF22" s="568"/>
      <c r="BG22" s="568"/>
    </row>
    <row r="23" spans="1:59" s="535" customFormat="1" ht="16.8" thickBot="1">
      <c r="E23" s="553"/>
      <c r="Q23" s="569"/>
      <c r="R23" s="570"/>
      <c r="S23" s="571"/>
      <c r="T23" s="571"/>
      <c r="U23" s="571"/>
      <c r="V23" s="571"/>
      <c r="W23" s="571"/>
      <c r="X23" s="571"/>
      <c r="Y23" s="571"/>
      <c r="Z23" s="571"/>
      <c r="AA23" s="571"/>
      <c r="AB23" s="571"/>
      <c r="AC23" s="571"/>
      <c r="AD23" s="571"/>
      <c r="AE23" s="571"/>
      <c r="AF23" s="571"/>
      <c r="AG23" s="571"/>
      <c r="AH23" s="571"/>
      <c r="AI23" s="571"/>
      <c r="AJ23" s="571"/>
      <c r="AK23" s="571"/>
      <c r="AL23" s="571"/>
      <c r="AM23" s="571"/>
      <c r="AN23" s="571"/>
      <c r="AO23" s="571"/>
      <c r="AP23" s="571"/>
      <c r="AQ23" s="571"/>
      <c r="AR23" s="571"/>
      <c r="AS23" s="571"/>
      <c r="AT23" s="571"/>
      <c r="AU23" s="571"/>
      <c r="AV23" s="571"/>
      <c r="AW23" s="571"/>
      <c r="AX23" s="571"/>
      <c r="AY23" s="571"/>
      <c r="AZ23" s="571"/>
      <c r="BA23" s="571"/>
      <c r="BB23" s="571"/>
      <c r="BC23" s="571"/>
      <c r="BD23" s="571"/>
      <c r="BE23" s="571"/>
      <c r="BF23" s="571"/>
      <c r="BG23" s="571"/>
    </row>
    <row r="24" spans="1:59" s="524" customFormat="1" ht="16.8" thickBot="1">
      <c r="D24" s="530"/>
      <c r="E24" s="532" t="s">
        <v>308</v>
      </c>
      <c r="F24" s="533"/>
      <c r="G24" s="533"/>
      <c r="H24" s="533"/>
      <c r="I24" s="533"/>
      <c r="J24" s="533"/>
      <c r="K24" s="533"/>
      <c r="L24" s="533"/>
      <c r="M24" s="533"/>
      <c r="N24" s="533"/>
      <c r="O24" s="533"/>
      <c r="P24" s="533"/>
      <c r="Q24" s="533"/>
      <c r="R24" s="534"/>
      <c r="S24" s="532" t="s">
        <v>309</v>
      </c>
      <c r="T24" s="572"/>
      <c r="U24" s="572"/>
      <c r="V24" s="572"/>
      <c r="W24" s="572"/>
      <c r="X24" s="572"/>
      <c r="Y24" s="533"/>
      <c r="Z24" s="572"/>
      <c r="AA24" s="572"/>
      <c r="AB24" s="572"/>
      <c r="AC24" s="572"/>
      <c r="AD24" s="572"/>
      <c r="AE24" s="572"/>
      <c r="AF24" s="573"/>
      <c r="AG24" s="532" t="s">
        <v>405</v>
      </c>
      <c r="AH24" s="572"/>
      <c r="AI24" s="572"/>
      <c r="AJ24" s="572"/>
      <c r="AK24" s="572"/>
      <c r="AL24" s="572"/>
      <c r="AM24" s="533"/>
      <c r="AN24" s="572"/>
      <c r="AO24" s="572"/>
      <c r="AP24" s="572"/>
      <c r="AQ24" s="572"/>
      <c r="AR24" s="572"/>
      <c r="AS24" s="572"/>
      <c r="AT24" s="573"/>
      <c r="AU24" s="532" t="s">
        <v>411</v>
      </c>
      <c r="AV24" s="572"/>
      <c r="AW24" s="572"/>
      <c r="AX24" s="572"/>
      <c r="AY24" s="572"/>
      <c r="AZ24" s="572"/>
      <c r="BA24" s="533"/>
      <c r="BB24" s="572"/>
      <c r="BC24" s="572"/>
      <c r="BD24" s="572"/>
      <c r="BE24" s="572"/>
      <c r="BF24" s="572"/>
      <c r="BG24" s="573"/>
    </row>
    <row r="25" spans="1:59" s="524" customFormat="1">
      <c r="A25" s="574" t="s">
        <v>343</v>
      </c>
      <c r="B25" s="536" t="s">
        <v>51</v>
      </c>
      <c r="C25" s="537" t="s">
        <v>311</v>
      </c>
      <c r="D25" s="540" t="s">
        <v>325</v>
      </c>
      <c r="E25" s="538" t="s">
        <v>312</v>
      </c>
      <c r="F25" s="539" t="s">
        <v>313</v>
      </c>
      <c r="G25" s="539" t="s">
        <v>314</v>
      </c>
      <c r="H25" s="539" t="s">
        <v>315</v>
      </c>
      <c r="I25" s="539" t="s">
        <v>316</v>
      </c>
      <c r="J25" s="539" t="s">
        <v>317</v>
      </c>
      <c r="K25" s="539" t="s">
        <v>318</v>
      </c>
      <c r="L25" s="539" t="s">
        <v>319</v>
      </c>
      <c r="M25" s="539" t="s">
        <v>320</v>
      </c>
      <c r="N25" s="539" t="s">
        <v>321</v>
      </c>
      <c r="O25" s="539" t="s">
        <v>322</v>
      </c>
      <c r="P25" s="539" t="s">
        <v>323</v>
      </c>
      <c r="Q25" s="539" t="s">
        <v>371</v>
      </c>
      <c r="R25" s="541" t="s">
        <v>326</v>
      </c>
      <c r="S25" s="575" t="s">
        <v>312</v>
      </c>
      <c r="T25" s="576" t="s">
        <v>313</v>
      </c>
      <c r="U25" s="576" t="s">
        <v>314</v>
      </c>
      <c r="V25" s="576" t="s">
        <v>315</v>
      </c>
      <c r="W25" s="576" t="s">
        <v>316</v>
      </c>
      <c r="X25" s="576" t="s">
        <v>317</v>
      </c>
      <c r="Y25" s="576" t="s">
        <v>318</v>
      </c>
      <c r="Z25" s="576" t="s">
        <v>319</v>
      </c>
      <c r="AA25" s="576" t="s">
        <v>320</v>
      </c>
      <c r="AB25" s="576" t="s">
        <v>321</v>
      </c>
      <c r="AC25" s="576" t="s">
        <v>322</v>
      </c>
      <c r="AD25" s="576" t="s">
        <v>323</v>
      </c>
      <c r="AE25" s="576" t="s">
        <v>382</v>
      </c>
      <c r="AF25" s="541" t="s">
        <v>327</v>
      </c>
      <c r="AG25" s="575" t="s">
        <v>312</v>
      </c>
      <c r="AH25" s="576" t="s">
        <v>313</v>
      </c>
      <c r="AI25" s="576" t="s">
        <v>314</v>
      </c>
      <c r="AJ25" s="576" t="s">
        <v>315</v>
      </c>
      <c r="AK25" s="576" t="s">
        <v>316</v>
      </c>
      <c r="AL25" s="576" t="s">
        <v>317</v>
      </c>
      <c r="AM25" s="576" t="s">
        <v>318</v>
      </c>
      <c r="AN25" s="576" t="s">
        <v>319</v>
      </c>
      <c r="AO25" s="576" t="s">
        <v>320</v>
      </c>
      <c r="AP25" s="576" t="s">
        <v>321</v>
      </c>
      <c r="AQ25" s="576" t="s">
        <v>322</v>
      </c>
      <c r="AR25" s="576" t="s">
        <v>323</v>
      </c>
      <c r="AS25" s="576" t="s">
        <v>506</v>
      </c>
      <c r="AT25" s="541" t="s">
        <v>404</v>
      </c>
      <c r="AU25" s="575" t="s">
        <v>312</v>
      </c>
      <c r="AV25" s="576" t="s">
        <v>313</v>
      </c>
      <c r="AW25" s="576" t="s">
        <v>314</v>
      </c>
      <c r="AX25" s="576" t="s">
        <v>315</v>
      </c>
      <c r="AY25" s="576" t="s">
        <v>316</v>
      </c>
      <c r="AZ25" s="576" t="s">
        <v>317</v>
      </c>
      <c r="BA25" s="576" t="s">
        <v>318</v>
      </c>
      <c r="BB25" s="576" t="s">
        <v>319</v>
      </c>
      <c r="BC25" s="576" t="s">
        <v>320</v>
      </c>
      <c r="BD25" s="576" t="s">
        <v>321</v>
      </c>
      <c r="BE25" s="576" t="s">
        <v>322</v>
      </c>
      <c r="BF25" s="576" t="s">
        <v>323</v>
      </c>
      <c r="BG25" s="541" t="s">
        <v>412</v>
      </c>
    </row>
    <row r="26" spans="1:59" ht="15" customHeight="1">
      <c r="A26" s="542" t="s">
        <v>4</v>
      </c>
      <c r="B26" s="535" t="s">
        <v>53</v>
      </c>
      <c r="C26" s="544" t="s">
        <v>52</v>
      </c>
      <c r="D26" s="547">
        <v>8641239</v>
      </c>
      <c r="E26" s="545">
        <v>612382.85999999975</v>
      </c>
      <c r="F26" s="546">
        <v>650954.03</v>
      </c>
      <c r="G26" s="546">
        <v>630177.10999999987</v>
      </c>
      <c r="H26" s="546">
        <v>620768.58000000007</v>
      </c>
      <c r="I26" s="546">
        <v>760887.15999999992</v>
      </c>
      <c r="J26" s="548">
        <v>1609677.6199999992</v>
      </c>
      <c r="K26" s="546">
        <v>122936.18999999993</v>
      </c>
      <c r="L26" s="546">
        <v>111398.64000000004</v>
      </c>
      <c r="M26" s="546">
        <v>31430.880000000012</v>
      </c>
      <c r="N26" s="548">
        <v>141039.62000000005</v>
      </c>
      <c r="O26" s="546">
        <v>37135.109999999979</v>
      </c>
      <c r="P26" s="546">
        <v>4808171.9800000032</v>
      </c>
      <c r="Q26" s="546">
        <v>-1632248.7800000012</v>
      </c>
      <c r="R26" s="549">
        <v>8504711</v>
      </c>
      <c r="S26" s="550">
        <v>1556667.6800000002</v>
      </c>
      <c r="T26" s="551">
        <v>45970.94999999999</v>
      </c>
      <c r="U26" s="551">
        <v>112697.85999999997</v>
      </c>
      <c r="V26" s="551">
        <v>68491.729999999967</v>
      </c>
      <c r="W26" s="551">
        <v>69936.919999999984</v>
      </c>
      <c r="X26" s="551">
        <v>66318.009999999995</v>
      </c>
      <c r="Y26" s="551">
        <v>91354.049999999988</v>
      </c>
      <c r="Z26" s="551">
        <v>181181.77999999962</v>
      </c>
      <c r="AA26" s="551">
        <v>1182593.1000000003</v>
      </c>
      <c r="AB26" s="551">
        <v>476071.8299999999</v>
      </c>
      <c r="AC26" s="551">
        <v>1870292.7600000007</v>
      </c>
      <c r="AD26" s="551">
        <v>1855852.2100000002</v>
      </c>
      <c r="AE26" s="577">
        <v>571610.11999999918</v>
      </c>
      <c r="AF26" s="549">
        <v>8149039</v>
      </c>
      <c r="AG26" s="550">
        <v>1895650</v>
      </c>
      <c r="AH26" s="551">
        <v>86392</v>
      </c>
      <c r="AI26" s="551">
        <v>-43939</v>
      </c>
      <c r="AJ26" s="551">
        <v>87690</v>
      </c>
      <c r="AK26" s="551">
        <v>119193</v>
      </c>
      <c r="AL26" s="551">
        <v>1225796</v>
      </c>
      <c r="AM26" s="551">
        <v>726336</v>
      </c>
      <c r="AN26" s="551">
        <v>745618</v>
      </c>
      <c r="AO26" s="551">
        <v>531161.570000001</v>
      </c>
      <c r="AP26" s="551">
        <v>860789</v>
      </c>
      <c r="AQ26" s="551">
        <v>640660</v>
      </c>
      <c r="AR26" s="551">
        <v>4220512</v>
      </c>
      <c r="AS26" s="577">
        <v>40404.429999999702</v>
      </c>
      <c r="AT26" s="549">
        <v>11136263</v>
      </c>
      <c r="AU26" s="550">
        <v>1864733</v>
      </c>
      <c r="AV26" s="551">
        <v>843808.27272727271</v>
      </c>
      <c r="AW26" s="551">
        <v>843808.27272727271</v>
      </c>
      <c r="AX26" s="551">
        <v>843808.27272727271</v>
      </c>
      <c r="AY26" s="551">
        <v>843808.27272727271</v>
      </c>
      <c r="AZ26" s="551">
        <v>843808.27272727271</v>
      </c>
      <c r="BA26" s="551">
        <v>843808.27272727271</v>
      </c>
      <c r="BB26" s="551">
        <v>843808.27272727271</v>
      </c>
      <c r="BC26" s="551">
        <v>843808.27272727271</v>
      </c>
      <c r="BD26" s="551">
        <v>843808.27272727271</v>
      </c>
      <c r="BE26" s="551">
        <v>843808.27272727271</v>
      </c>
      <c r="BF26" s="551">
        <v>843808.27272727271</v>
      </c>
      <c r="BG26" s="549">
        <v>11146624</v>
      </c>
    </row>
    <row r="27" spans="1:59" ht="15" customHeight="1">
      <c r="A27" s="542"/>
      <c r="B27" s="535" t="s">
        <v>55</v>
      </c>
      <c r="C27" s="544" t="s">
        <v>54</v>
      </c>
      <c r="D27" s="547">
        <v>254303</v>
      </c>
      <c r="E27" s="545">
        <v>18337.14</v>
      </c>
      <c r="F27" s="546">
        <v>19118.18</v>
      </c>
      <c r="G27" s="546">
        <v>18708.019999999997</v>
      </c>
      <c r="H27" s="546">
        <v>18325.579999999998</v>
      </c>
      <c r="I27" s="546">
        <v>20434.110000000004</v>
      </c>
      <c r="J27" s="548">
        <v>18485.79</v>
      </c>
      <c r="K27" s="546">
        <v>19017.399999999998</v>
      </c>
      <c r="L27" s="546">
        <v>18544.969999999998</v>
      </c>
      <c r="M27" s="546">
        <v>18022.509999999998</v>
      </c>
      <c r="N27" s="548">
        <v>19127.480000000003</v>
      </c>
      <c r="O27" s="546">
        <v>19058.659999999996</v>
      </c>
      <c r="P27" s="546">
        <v>64754.54</v>
      </c>
      <c r="Q27" s="546">
        <v>51184.619999999995</v>
      </c>
      <c r="R27" s="549">
        <v>323119</v>
      </c>
      <c r="S27" s="550">
        <v>24568.550000000007</v>
      </c>
      <c r="T27" s="551">
        <v>23777.999999999996</v>
      </c>
      <c r="U27" s="551">
        <v>25286.270000000004</v>
      </c>
      <c r="V27" s="551">
        <v>25299.45</v>
      </c>
      <c r="W27" s="551">
        <v>24959.45</v>
      </c>
      <c r="X27" s="551">
        <v>24711.619999999995</v>
      </c>
      <c r="Y27" s="551">
        <v>25001.260000000002</v>
      </c>
      <c r="Z27" s="551">
        <v>26878.039999999997</v>
      </c>
      <c r="AA27" s="551">
        <v>26827.73000000001</v>
      </c>
      <c r="AB27" s="551">
        <v>25643.759999999998</v>
      </c>
      <c r="AC27" s="551">
        <v>10028.429999999978</v>
      </c>
      <c r="AD27" s="551">
        <v>29297.99</v>
      </c>
      <c r="AE27" s="551">
        <v>35378.450000000012</v>
      </c>
      <c r="AF27" s="549">
        <v>327659</v>
      </c>
      <c r="AG27" s="550">
        <v>21755</v>
      </c>
      <c r="AH27" s="551">
        <v>20202</v>
      </c>
      <c r="AI27" s="551">
        <v>19243</v>
      </c>
      <c r="AJ27" s="551">
        <v>20809</v>
      </c>
      <c r="AK27" s="551">
        <v>21294</v>
      </c>
      <c r="AL27" s="551">
        <v>28876</v>
      </c>
      <c r="AM27" s="551">
        <v>23175</v>
      </c>
      <c r="AN27" s="551">
        <v>23393</v>
      </c>
      <c r="AO27" s="551">
        <v>26872.070000000007</v>
      </c>
      <c r="AP27" s="551">
        <v>25331</v>
      </c>
      <c r="AQ27" s="551">
        <v>14973</v>
      </c>
      <c r="AR27" s="551">
        <v>21641</v>
      </c>
      <c r="AS27" s="551">
        <v>5067.929999999993</v>
      </c>
      <c r="AT27" s="549">
        <v>272632</v>
      </c>
      <c r="AU27" s="550">
        <v>18645</v>
      </c>
      <c r="AV27" s="551">
        <v>19910.727272727272</v>
      </c>
      <c r="AW27" s="551">
        <v>19910.727272727272</v>
      </c>
      <c r="AX27" s="551">
        <v>19910.727272727272</v>
      </c>
      <c r="AY27" s="551">
        <v>19910.727272727272</v>
      </c>
      <c r="AZ27" s="551">
        <v>19910.727272727272</v>
      </c>
      <c r="BA27" s="551">
        <v>19910.727272727272</v>
      </c>
      <c r="BB27" s="551">
        <v>19910.727272727272</v>
      </c>
      <c r="BC27" s="551">
        <v>19910.727272727272</v>
      </c>
      <c r="BD27" s="551">
        <v>19910.727272727272</v>
      </c>
      <c r="BE27" s="551">
        <v>19910.727272727272</v>
      </c>
      <c r="BF27" s="551">
        <v>19910.727272727272</v>
      </c>
      <c r="BG27" s="549">
        <v>237663</v>
      </c>
    </row>
    <row r="28" spans="1:59" s="584" customFormat="1">
      <c r="A28" s="578" t="s">
        <v>344</v>
      </c>
      <c r="B28" s="579"/>
      <c r="C28" s="580"/>
      <c r="D28" s="547">
        <v>8895542</v>
      </c>
      <c r="E28" s="581">
        <v>630719.99999999977</v>
      </c>
      <c r="F28" s="547">
        <v>670072.21000000008</v>
      </c>
      <c r="G28" s="547">
        <v>648885.12999999989</v>
      </c>
      <c r="H28" s="547">
        <v>639094.16</v>
      </c>
      <c r="I28" s="547">
        <v>781321.2699999999</v>
      </c>
      <c r="J28" s="547">
        <v>1628163.4099999992</v>
      </c>
      <c r="K28" s="547">
        <v>141953.58999999994</v>
      </c>
      <c r="L28" s="547">
        <v>129943.61000000004</v>
      </c>
      <c r="M28" s="547">
        <v>49453.390000000014</v>
      </c>
      <c r="N28" s="547">
        <v>160167.10000000006</v>
      </c>
      <c r="O28" s="547">
        <v>56193.769999999975</v>
      </c>
      <c r="P28" s="547">
        <v>4872926.5200000033</v>
      </c>
      <c r="Q28" s="547">
        <v>-1581064.160000002</v>
      </c>
      <c r="R28" s="549">
        <v>8827830</v>
      </c>
      <c r="S28" s="582">
        <v>1581236.2300000002</v>
      </c>
      <c r="T28" s="583">
        <v>69748.949999999983</v>
      </c>
      <c r="U28" s="583">
        <v>137984.12999999998</v>
      </c>
      <c r="V28" s="583">
        <v>93791.179999999964</v>
      </c>
      <c r="W28" s="583">
        <v>94896.369999999981</v>
      </c>
      <c r="X28" s="583">
        <v>91029.62999999999</v>
      </c>
      <c r="Y28" s="583">
        <v>116355.31</v>
      </c>
      <c r="Z28" s="583">
        <v>208059.81999999963</v>
      </c>
      <c r="AA28" s="583">
        <v>1209420.8300000003</v>
      </c>
      <c r="AB28" s="583">
        <v>501715.58999999991</v>
      </c>
      <c r="AC28" s="583">
        <v>1880321.1900000006</v>
      </c>
      <c r="AD28" s="583">
        <v>1885150.2000000002</v>
      </c>
      <c r="AE28" s="583">
        <v>606988.56999999937</v>
      </c>
      <c r="AF28" s="615">
        <v>8476698</v>
      </c>
      <c r="AG28" s="582">
        <v>1917405</v>
      </c>
      <c r="AH28" s="582">
        <v>106594</v>
      </c>
      <c r="AI28" s="583">
        <v>-24696</v>
      </c>
      <c r="AJ28" s="583">
        <v>108499</v>
      </c>
      <c r="AK28" s="583">
        <v>140487</v>
      </c>
      <c r="AL28" s="583">
        <v>1254672</v>
      </c>
      <c r="AM28" s="583">
        <v>749511</v>
      </c>
      <c r="AN28" s="583">
        <v>769011</v>
      </c>
      <c r="AO28" s="583">
        <v>558033.64000000106</v>
      </c>
      <c r="AP28" s="583">
        <v>886120</v>
      </c>
      <c r="AQ28" s="583">
        <v>655633</v>
      </c>
      <c r="AR28" s="583">
        <v>4242153</v>
      </c>
      <c r="AS28" s="583">
        <v>45472.359999999404</v>
      </c>
      <c r="AT28" s="615">
        <v>11408895</v>
      </c>
      <c r="AU28" s="582">
        <v>1883378</v>
      </c>
      <c r="AV28" s="583">
        <v>863719</v>
      </c>
      <c r="AW28" s="583">
        <v>863719</v>
      </c>
      <c r="AX28" s="583">
        <v>863719</v>
      </c>
      <c r="AY28" s="583">
        <v>863719</v>
      </c>
      <c r="AZ28" s="583">
        <v>863719</v>
      </c>
      <c r="BA28" s="583">
        <v>863719</v>
      </c>
      <c r="BB28" s="583">
        <v>863719</v>
      </c>
      <c r="BC28" s="583">
        <v>863719</v>
      </c>
      <c r="BD28" s="583">
        <v>863719</v>
      </c>
      <c r="BE28" s="583">
        <v>863719</v>
      </c>
      <c r="BF28" s="583">
        <v>863719</v>
      </c>
      <c r="BG28" s="615">
        <v>11384287</v>
      </c>
    </row>
    <row r="29" spans="1:59" ht="15" customHeight="1">
      <c r="A29" s="542" t="s">
        <v>200</v>
      </c>
      <c r="B29" s="535" t="s">
        <v>113</v>
      </c>
      <c r="C29" s="544" t="s">
        <v>115</v>
      </c>
      <c r="D29" s="547"/>
      <c r="E29" s="545"/>
      <c r="F29" s="546"/>
      <c r="G29" s="546"/>
      <c r="H29" s="546"/>
      <c r="I29" s="546"/>
      <c r="J29" s="548"/>
      <c r="K29" s="546"/>
      <c r="L29" s="546"/>
      <c r="M29" s="546"/>
      <c r="N29" s="548"/>
      <c r="O29" s="546"/>
      <c r="P29" s="546"/>
      <c r="Q29" s="546">
        <v>0</v>
      </c>
      <c r="R29" s="549"/>
      <c r="S29" s="550"/>
      <c r="T29" s="551"/>
      <c r="U29" s="551"/>
      <c r="V29" s="551"/>
      <c r="W29" s="551"/>
      <c r="X29" s="551"/>
      <c r="Y29" s="551"/>
      <c r="Z29" s="551"/>
      <c r="AA29" s="551"/>
      <c r="AB29" s="551"/>
      <c r="AC29" s="551"/>
      <c r="AD29" s="551"/>
      <c r="AE29" s="551">
        <v>0</v>
      </c>
      <c r="AF29" s="549">
        <v>0</v>
      </c>
      <c r="AG29" s="550">
        <v>0</v>
      </c>
      <c r="AH29" s="551">
        <v>0</v>
      </c>
      <c r="AI29" s="551">
        <v>0</v>
      </c>
      <c r="AJ29" s="551"/>
      <c r="AK29" s="551">
        <v>0</v>
      </c>
      <c r="AL29" s="551">
        <v>0</v>
      </c>
      <c r="AM29" s="551">
        <v>0</v>
      </c>
      <c r="AN29" s="551">
        <v>0</v>
      </c>
      <c r="AO29" s="551">
        <v>0</v>
      </c>
      <c r="AP29" s="551">
        <v>0</v>
      </c>
      <c r="AQ29" s="551">
        <v>0</v>
      </c>
      <c r="AR29" s="551">
        <v>0</v>
      </c>
      <c r="AS29" s="551">
        <v>0</v>
      </c>
      <c r="AT29" s="549">
        <v>0</v>
      </c>
      <c r="AU29" s="550">
        <v>0</v>
      </c>
      <c r="AV29" s="551">
        <v>0</v>
      </c>
      <c r="AW29" s="551">
        <v>0</v>
      </c>
      <c r="AX29" s="551">
        <v>0</v>
      </c>
      <c r="AY29" s="551">
        <v>0</v>
      </c>
      <c r="AZ29" s="551">
        <v>0</v>
      </c>
      <c r="BA29" s="551">
        <v>0</v>
      </c>
      <c r="BB29" s="551">
        <v>0</v>
      </c>
      <c r="BC29" s="551">
        <v>0</v>
      </c>
      <c r="BD29" s="551">
        <v>0</v>
      </c>
      <c r="BE29" s="551">
        <v>0</v>
      </c>
      <c r="BF29" s="551">
        <v>0</v>
      </c>
      <c r="BG29" s="549">
        <v>0</v>
      </c>
    </row>
    <row r="30" spans="1:59" ht="15" customHeight="1">
      <c r="A30" s="542"/>
      <c r="B30" s="535" t="s">
        <v>119</v>
      </c>
      <c r="C30" s="544" t="s">
        <v>345</v>
      </c>
      <c r="D30" s="547"/>
      <c r="E30" s="545"/>
      <c r="F30" s="546"/>
      <c r="G30" s="546"/>
      <c r="H30" s="546"/>
      <c r="I30" s="546"/>
      <c r="J30" s="548"/>
      <c r="K30" s="546"/>
      <c r="L30" s="546"/>
      <c r="M30" s="546"/>
      <c r="N30" s="548"/>
      <c r="O30" s="546"/>
      <c r="P30" s="546"/>
      <c r="Q30" s="546">
        <v>0</v>
      </c>
      <c r="R30" s="549"/>
      <c r="S30" s="550"/>
      <c r="T30" s="551"/>
      <c r="U30" s="551"/>
      <c r="V30" s="551"/>
      <c r="W30" s="551"/>
      <c r="X30" s="551"/>
      <c r="Y30" s="551"/>
      <c r="Z30" s="551"/>
      <c r="AA30" s="551"/>
      <c r="AB30" s="551"/>
      <c r="AC30" s="551"/>
      <c r="AD30" s="551"/>
      <c r="AE30" s="551">
        <v>0</v>
      </c>
      <c r="AF30" s="549">
        <v>0</v>
      </c>
      <c r="AG30" s="550">
        <v>0</v>
      </c>
      <c r="AH30" s="551">
        <v>0</v>
      </c>
      <c r="AI30" s="551">
        <v>0</v>
      </c>
      <c r="AJ30" s="551">
        <v>0</v>
      </c>
      <c r="AK30" s="551">
        <v>0</v>
      </c>
      <c r="AL30" s="551">
        <v>0</v>
      </c>
      <c r="AM30" s="551">
        <v>0</v>
      </c>
      <c r="AN30" s="551">
        <v>0</v>
      </c>
      <c r="AO30" s="551">
        <v>0</v>
      </c>
      <c r="AP30" s="551">
        <v>0</v>
      </c>
      <c r="AQ30" s="551">
        <v>0</v>
      </c>
      <c r="AR30" s="551">
        <v>0</v>
      </c>
      <c r="AS30" s="551">
        <v>0</v>
      </c>
      <c r="AT30" s="549">
        <v>0</v>
      </c>
      <c r="AU30" s="550">
        <v>0</v>
      </c>
      <c r="AV30" s="551">
        <v>0</v>
      </c>
      <c r="AW30" s="551">
        <v>0</v>
      </c>
      <c r="AX30" s="551">
        <v>0</v>
      </c>
      <c r="AY30" s="551">
        <v>0</v>
      </c>
      <c r="AZ30" s="551">
        <v>0</v>
      </c>
      <c r="BA30" s="551">
        <v>0</v>
      </c>
      <c r="BB30" s="551">
        <v>0</v>
      </c>
      <c r="BC30" s="551">
        <v>0</v>
      </c>
      <c r="BD30" s="551">
        <v>0</v>
      </c>
      <c r="BE30" s="551">
        <v>0</v>
      </c>
      <c r="BF30" s="551">
        <v>0</v>
      </c>
      <c r="BG30" s="549">
        <v>0</v>
      </c>
    </row>
    <row r="31" spans="1:59">
      <c r="A31" s="542"/>
      <c r="B31" s="535" t="s">
        <v>118</v>
      </c>
      <c r="C31" s="544" t="s">
        <v>346</v>
      </c>
      <c r="D31" s="547"/>
      <c r="E31" s="545"/>
      <c r="F31" s="546"/>
      <c r="G31" s="546"/>
      <c r="H31" s="546"/>
      <c r="I31" s="546"/>
      <c r="J31" s="548"/>
      <c r="K31" s="546"/>
      <c r="L31" s="546"/>
      <c r="M31" s="546"/>
      <c r="N31" s="548"/>
      <c r="O31" s="546"/>
      <c r="P31" s="546"/>
      <c r="Q31" s="546">
        <v>0</v>
      </c>
      <c r="R31" s="549"/>
      <c r="S31" s="550"/>
      <c r="T31" s="551"/>
      <c r="U31" s="551"/>
      <c r="V31" s="551"/>
      <c r="W31" s="551"/>
      <c r="X31" s="551"/>
      <c r="Y31" s="551"/>
      <c r="Z31" s="551"/>
      <c r="AA31" s="551"/>
      <c r="AB31" s="551"/>
      <c r="AC31" s="551"/>
      <c r="AD31" s="551"/>
      <c r="AE31" s="551">
        <v>0</v>
      </c>
      <c r="AF31" s="549">
        <v>0</v>
      </c>
      <c r="AG31" s="550">
        <v>0</v>
      </c>
      <c r="AH31" s="551">
        <v>0</v>
      </c>
      <c r="AI31" s="551">
        <v>0</v>
      </c>
      <c r="AJ31" s="551">
        <v>0</v>
      </c>
      <c r="AK31" s="551">
        <v>0</v>
      </c>
      <c r="AL31" s="551">
        <v>0</v>
      </c>
      <c r="AM31" s="551">
        <v>0</v>
      </c>
      <c r="AN31" s="551">
        <v>0</v>
      </c>
      <c r="AO31" s="551">
        <v>0</v>
      </c>
      <c r="AP31" s="551">
        <v>0</v>
      </c>
      <c r="AQ31" s="551">
        <v>0</v>
      </c>
      <c r="AR31" s="551">
        <v>0</v>
      </c>
      <c r="AS31" s="551">
        <v>0</v>
      </c>
      <c r="AT31" s="549">
        <v>0</v>
      </c>
      <c r="AU31" s="550">
        <v>0</v>
      </c>
      <c r="AV31" s="551">
        <v>0</v>
      </c>
      <c r="AW31" s="551">
        <v>0</v>
      </c>
      <c r="AX31" s="551">
        <v>0</v>
      </c>
      <c r="AY31" s="551">
        <v>0</v>
      </c>
      <c r="AZ31" s="551">
        <v>0</v>
      </c>
      <c r="BA31" s="551">
        <v>0</v>
      </c>
      <c r="BB31" s="551">
        <v>0</v>
      </c>
      <c r="BC31" s="551">
        <v>0</v>
      </c>
      <c r="BD31" s="551">
        <v>0</v>
      </c>
      <c r="BE31" s="551">
        <v>0</v>
      </c>
      <c r="BF31" s="551">
        <v>0</v>
      </c>
      <c r="BG31" s="549">
        <v>0</v>
      </c>
    </row>
    <row r="32" spans="1:59">
      <c r="A32" s="542"/>
      <c r="B32" s="535" t="s">
        <v>376</v>
      </c>
      <c r="C32" s="544" t="s">
        <v>378</v>
      </c>
      <c r="D32" s="547"/>
      <c r="E32" s="545"/>
      <c r="F32" s="546"/>
      <c r="G32" s="546"/>
      <c r="H32" s="546"/>
      <c r="I32" s="546"/>
      <c r="J32" s="546"/>
      <c r="K32" s="546"/>
      <c r="L32" s="546"/>
      <c r="M32" s="546"/>
      <c r="N32" s="546"/>
      <c r="O32" s="546"/>
      <c r="P32" s="546"/>
      <c r="Q32" s="546">
        <v>0</v>
      </c>
      <c r="R32" s="547"/>
      <c r="S32" s="550"/>
      <c r="T32" s="551"/>
      <c r="U32" s="551"/>
      <c r="V32" s="551"/>
      <c r="W32" s="551"/>
      <c r="X32" s="551"/>
      <c r="Y32" s="551"/>
      <c r="Z32" s="551"/>
      <c r="AA32" s="551"/>
      <c r="AB32" s="551"/>
      <c r="AC32" s="551"/>
      <c r="AD32" s="551"/>
      <c r="AE32" s="551">
        <v>0</v>
      </c>
      <c r="AF32" s="549">
        <v>0</v>
      </c>
      <c r="AG32" s="550">
        <v>0</v>
      </c>
      <c r="AH32" s="551">
        <v>0</v>
      </c>
      <c r="AI32" s="551">
        <v>0</v>
      </c>
      <c r="AJ32" s="551">
        <v>0</v>
      </c>
      <c r="AK32" s="551">
        <v>0</v>
      </c>
      <c r="AL32" s="551">
        <v>0</v>
      </c>
      <c r="AM32" s="551">
        <v>0</v>
      </c>
      <c r="AN32" s="551">
        <v>0</v>
      </c>
      <c r="AO32" s="551">
        <v>0</v>
      </c>
      <c r="AP32" s="551">
        <v>0</v>
      </c>
      <c r="AQ32" s="551">
        <v>0</v>
      </c>
      <c r="AR32" s="551">
        <v>0</v>
      </c>
      <c r="AS32" s="551">
        <v>0</v>
      </c>
      <c r="AT32" s="549">
        <v>0</v>
      </c>
      <c r="AU32" s="550">
        <v>0</v>
      </c>
      <c r="AV32" s="551">
        <v>0</v>
      </c>
      <c r="AW32" s="551">
        <v>0</v>
      </c>
      <c r="AX32" s="551">
        <v>0</v>
      </c>
      <c r="AY32" s="551">
        <v>0</v>
      </c>
      <c r="AZ32" s="551">
        <v>0</v>
      </c>
      <c r="BA32" s="551">
        <v>0</v>
      </c>
      <c r="BB32" s="551">
        <v>0</v>
      </c>
      <c r="BC32" s="551">
        <v>0</v>
      </c>
      <c r="BD32" s="551">
        <v>0</v>
      </c>
      <c r="BE32" s="551">
        <v>0</v>
      </c>
      <c r="BF32" s="551">
        <v>0</v>
      </c>
      <c r="BG32" s="549">
        <v>0</v>
      </c>
    </row>
    <row r="33" spans="1:59" ht="15" customHeight="1">
      <c r="A33" s="542"/>
      <c r="B33" s="535" t="s">
        <v>64</v>
      </c>
      <c r="C33" s="544" t="s">
        <v>63</v>
      </c>
      <c r="D33" s="547">
        <v>10407855</v>
      </c>
      <c r="E33" s="545">
        <v>788585.91999999981</v>
      </c>
      <c r="F33" s="546">
        <v>812159.41000000015</v>
      </c>
      <c r="G33" s="546">
        <v>801945.55999999994</v>
      </c>
      <c r="H33" s="546">
        <v>781160.09000000008</v>
      </c>
      <c r="I33" s="546">
        <v>809045.85</v>
      </c>
      <c r="J33" s="548">
        <v>-18908.660000000033</v>
      </c>
      <c r="K33" s="546">
        <v>1087787.6500000001</v>
      </c>
      <c r="L33" s="546">
        <v>1066473.99</v>
      </c>
      <c r="M33" s="546">
        <v>1095890.79</v>
      </c>
      <c r="N33" s="548">
        <v>1079895.3199999998</v>
      </c>
      <c r="O33" s="546">
        <v>1153349.04</v>
      </c>
      <c r="P33" s="546">
        <v>-793983.23000000045</v>
      </c>
      <c r="Q33" s="546">
        <v>1753356.2699999996</v>
      </c>
      <c r="R33" s="549">
        <v>10416758</v>
      </c>
      <c r="S33" s="550">
        <v>0</v>
      </c>
      <c r="T33" s="551">
        <v>1092956.7299999997</v>
      </c>
      <c r="U33" s="551">
        <v>1114426.7</v>
      </c>
      <c r="V33" s="551">
        <v>1148168.3500000003</v>
      </c>
      <c r="W33" s="551">
        <v>1130963.8</v>
      </c>
      <c r="X33" s="551">
        <v>1127912.1200000001</v>
      </c>
      <c r="Y33" s="551">
        <v>1123110.2200000002</v>
      </c>
      <c r="Z33" s="551">
        <v>1144894.27</v>
      </c>
      <c r="AA33" s="551">
        <v>1105969.73</v>
      </c>
      <c r="AB33" s="551">
        <v>1148537.1500000004</v>
      </c>
      <c r="AC33" s="551">
        <v>5617.8100000009872</v>
      </c>
      <c r="AD33" s="551">
        <v>0</v>
      </c>
      <c r="AE33" s="551">
        <v>193948.11999999918</v>
      </c>
      <c r="AF33" s="549">
        <v>10336505</v>
      </c>
      <c r="AG33" s="550">
        <v>0</v>
      </c>
      <c r="AH33" s="551">
        <v>1252983</v>
      </c>
      <c r="AI33" s="551">
        <v>1288118</v>
      </c>
      <c r="AJ33" s="551">
        <v>1291537</v>
      </c>
      <c r="AK33" s="551">
        <v>1299545</v>
      </c>
      <c r="AL33" s="551">
        <v>1288281</v>
      </c>
      <c r="AM33" s="551">
        <v>1292964</v>
      </c>
      <c r="AN33" s="551">
        <v>1292796</v>
      </c>
      <c r="AO33" s="551">
        <v>1312773.96</v>
      </c>
      <c r="AP33" s="551">
        <v>1346294</v>
      </c>
      <c r="AQ33" s="551">
        <v>1213105</v>
      </c>
      <c r="AR33" s="551">
        <v>-2334604</v>
      </c>
      <c r="AS33" s="551">
        <v>-207286.96000000089</v>
      </c>
      <c r="AT33" s="549">
        <v>10336506</v>
      </c>
      <c r="AU33" s="550">
        <v>0</v>
      </c>
      <c r="AV33" s="551">
        <v>939682.36363636365</v>
      </c>
      <c r="AW33" s="551">
        <v>939682.36363636365</v>
      </c>
      <c r="AX33" s="551">
        <v>939682.36363636365</v>
      </c>
      <c r="AY33" s="551">
        <v>939682.36363636365</v>
      </c>
      <c r="AZ33" s="551">
        <v>939682.36363636365</v>
      </c>
      <c r="BA33" s="551">
        <v>939682.36363636365</v>
      </c>
      <c r="BB33" s="551">
        <v>939682.36363636365</v>
      </c>
      <c r="BC33" s="551">
        <v>939682.36363636365</v>
      </c>
      <c r="BD33" s="551">
        <v>939682.36363636365</v>
      </c>
      <c r="BE33" s="551">
        <v>939682.36363636365</v>
      </c>
      <c r="BF33" s="551">
        <v>939682.36363636365</v>
      </c>
      <c r="BG33" s="549">
        <v>10336506</v>
      </c>
    </row>
    <row r="34" spans="1:59">
      <c r="A34" s="542"/>
      <c r="B34" s="535" t="s">
        <v>70</v>
      </c>
      <c r="C34" s="544" t="s">
        <v>69</v>
      </c>
      <c r="D34" s="547"/>
      <c r="E34" s="545"/>
      <c r="F34" s="546"/>
      <c r="G34" s="546"/>
      <c r="H34" s="546"/>
      <c r="I34" s="546"/>
      <c r="J34" s="546"/>
      <c r="K34" s="546"/>
      <c r="L34" s="546"/>
      <c r="M34" s="546"/>
      <c r="N34" s="546"/>
      <c r="O34" s="546"/>
      <c r="P34" s="546"/>
      <c r="Q34" s="546">
        <v>0</v>
      </c>
      <c r="R34" s="549"/>
      <c r="S34" s="550"/>
      <c r="T34" s="551"/>
      <c r="U34" s="551"/>
      <c r="V34" s="551"/>
      <c r="W34" s="551"/>
      <c r="X34" s="551"/>
      <c r="Y34" s="551"/>
      <c r="Z34" s="551"/>
      <c r="AA34" s="551"/>
      <c r="AB34" s="551"/>
      <c r="AC34" s="551"/>
      <c r="AD34" s="551"/>
      <c r="AE34" s="551">
        <v>0</v>
      </c>
      <c r="AF34" s="549">
        <v>0</v>
      </c>
      <c r="AG34" s="550">
        <v>0</v>
      </c>
      <c r="AH34" s="551">
        <v>0</v>
      </c>
      <c r="AI34" s="551">
        <v>0</v>
      </c>
      <c r="AJ34" s="551">
        <v>0</v>
      </c>
      <c r="AK34" s="551">
        <v>0</v>
      </c>
      <c r="AL34" s="551">
        <v>0</v>
      </c>
      <c r="AM34" s="551">
        <v>0</v>
      </c>
      <c r="AN34" s="551">
        <v>0</v>
      </c>
      <c r="AO34" s="551">
        <v>0</v>
      </c>
      <c r="AP34" s="551">
        <v>0</v>
      </c>
      <c r="AQ34" s="551">
        <v>0</v>
      </c>
      <c r="AR34" s="551">
        <v>0</v>
      </c>
      <c r="AS34" s="551">
        <v>0</v>
      </c>
      <c r="AT34" s="549">
        <v>0</v>
      </c>
      <c r="AU34" s="550">
        <v>0</v>
      </c>
      <c r="AV34" s="551">
        <v>0</v>
      </c>
      <c r="AW34" s="551">
        <v>0</v>
      </c>
      <c r="AX34" s="551">
        <v>0</v>
      </c>
      <c r="AY34" s="551">
        <v>0</v>
      </c>
      <c r="AZ34" s="551">
        <v>0</v>
      </c>
      <c r="BA34" s="551">
        <v>0</v>
      </c>
      <c r="BB34" s="551">
        <v>0</v>
      </c>
      <c r="BC34" s="551">
        <v>0</v>
      </c>
      <c r="BD34" s="551">
        <v>0</v>
      </c>
      <c r="BE34" s="551">
        <v>0</v>
      </c>
      <c r="BF34" s="551">
        <v>0</v>
      </c>
      <c r="BG34" s="549">
        <v>0</v>
      </c>
    </row>
    <row r="35" spans="1:59">
      <c r="A35" s="542"/>
      <c r="B35" s="535" t="s">
        <v>72</v>
      </c>
      <c r="C35" s="544" t="s">
        <v>71</v>
      </c>
      <c r="D35" s="547"/>
      <c r="E35" s="545"/>
      <c r="F35" s="546"/>
      <c r="G35" s="546"/>
      <c r="H35" s="546"/>
      <c r="I35" s="546"/>
      <c r="J35" s="546"/>
      <c r="K35" s="546"/>
      <c r="L35" s="546"/>
      <c r="M35" s="546"/>
      <c r="N35" s="548"/>
      <c r="O35" s="546"/>
      <c r="P35" s="546"/>
      <c r="Q35" s="546">
        <v>0</v>
      </c>
      <c r="R35" s="549"/>
      <c r="S35" s="550"/>
      <c r="T35" s="551"/>
      <c r="U35" s="551"/>
      <c r="V35" s="551"/>
      <c r="W35" s="551"/>
      <c r="X35" s="551"/>
      <c r="Y35" s="551"/>
      <c r="Z35" s="551"/>
      <c r="AA35" s="551"/>
      <c r="AB35" s="551"/>
      <c r="AC35" s="551"/>
      <c r="AD35" s="551"/>
      <c r="AE35" s="551">
        <v>0</v>
      </c>
      <c r="AF35" s="549">
        <v>0</v>
      </c>
      <c r="AG35" s="550">
        <v>0</v>
      </c>
      <c r="AH35" s="551">
        <v>0</v>
      </c>
      <c r="AI35" s="551">
        <v>0</v>
      </c>
      <c r="AJ35" s="551">
        <v>0</v>
      </c>
      <c r="AK35" s="551">
        <v>0</v>
      </c>
      <c r="AL35" s="551">
        <v>0</v>
      </c>
      <c r="AM35" s="551">
        <v>0</v>
      </c>
      <c r="AN35" s="551">
        <v>0</v>
      </c>
      <c r="AO35" s="551">
        <v>0</v>
      </c>
      <c r="AP35" s="551">
        <v>0</v>
      </c>
      <c r="AQ35" s="551">
        <v>0</v>
      </c>
      <c r="AR35" s="551">
        <v>0</v>
      </c>
      <c r="AS35" s="551">
        <v>0</v>
      </c>
      <c r="AT35" s="549">
        <v>0</v>
      </c>
      <c r="AU35" s="550">
        <v>0</v>
      </c>
      <c r="AV35" s="551">
        <v>0</v>
      </c>
      <c r="AW35" s="551">
        <v>0</v>
      </c>
      <c r="AX35" s="551">
        <v>0</v>
      </c>
      <c r="AY35" s="551">
        <v>0</v>
      </c>
      <c r="AZ35" s="551">
        <v>0</v>
      </c>
      <c r="BA35" s="551">
        <v>0</v>
      </c>
      <c r="BB35" s="551">
        <v>0</v>
      </c>
      <c r="BC35" s="551">
        <v>0</v>
      </c>
      <c r="BD35" s="551">
        <v>0</v>
      </c>
      <c r="BE35" s="551">
        <v>0</v>
      </c>
      <c r="BF35" s="551">
        <v>0</v>
      </c>
      <c r="BG35" s="549">
        <v>0</v>
      </c>
    </row>
    <row r="36" spans="1:59">
      <c r="A36" s="542"/>
      <c r="B36" s="535" t="s">
        <v>74</v>
      </c>
      <c r="C36" s="544" t="s">
        <v>73</v>
      </c>
      <c r="D36" s="547">
        <v>44270</v>
      </c>
      <c r="E36" s="545">
        <v>3321.0099999999998</v>
      </c>
      <c r="F36" s="546">
        <v>3487.3299999999995</v>
      </c>
      <c r="G36" s="546">
        <v>3442.2499999999995</v>
      </c>
      <c r="H36" s="546">
        <v>3354.07</v>
      </c>
      <c r="I36" s="546">
        <v>3475.14</v>
      </c>
      <c r="J36" s="546">
        <v>3307.2300000000005</v>
      </c>
      <c r="K36" s="546">
        <v>3312.81</v>
      </c>
      <c r="L36" s="546">
        <v>3239.06</v>
      </c>
      <c r="M36" s="546">
        <v>3326.3800000000006</v>
      </c>
      <c r="N36" s="548">
        <v>3276.8799999999997</v>
      </c>
      <c r="O36" s="546">
        <v>3483.7999999999997</v>
      </c>
      <c r="P36" s="546">
        <v>4907.1099999999933</v>
      </c>
      <c r="Q36" s="546">
        <v>-18905.07</v>
      </c>
      <c r="R36" s="549">
        <v>23028</v>
      </c>
      <c r="S36" s="550">
        <v>4196.5400000000009</v>
      </c>
      <c r="T36" s="551">
        <v>4061.57</v>
      </c>
      <c r="U36" s="551">
        <v>4319.1000000000013</v>
      </c>
      <c r="V36" s="551">
        <v>4321.24</v>
      </c>
      <c r="W36" s="551">
        <v>4263.2400000000016</v>
      </c>
      <c r="X36" s="551">
        <v>4220.9599999999991</v>
      </c>
      <c r="Y36" s="551">
        <v>4270.340000000002</v>
      </c>
      <c r="Z36" s="551">
        <v>4590.79</v>
      </c>
      <c r="AA36" s="551">
        <v>4852.3499999999985</v>
      </c>
      <c r="AB36" s="551">
        <v>4380.1399999999994</v>
      </c>
      <c r="AC36" s="551">
        <v>6302.8000000000065</v>
      </c>
      <c r="AD36" s="551">
        <v>5004.34</v>
      </c>
      <c r="AE36" s="551">
        <v>1186.5899999999965</v>
      </c>
      <c r="AF36" s="549">
        <v>55970</v>
      </c>
      <c r="AG36" s="550">
        <v>5633</v>
      </c>
      <c r="AH36" s="551">
        <v>5231</v>
      </c>
      <c r="AI36" s="551">
        <v>4984</v>
      </c>
      <c r="AJ36" s="551">
        <v>5388</v>
      </c>
      <c r="AK36" s="551">
        <v>5514</v>
      </c>
      <c r="AL36" s="551">
        <v>7477</v>
      </c>
      <c r="AM36" s="551">
        <v>6001</v>
      </c>
      <c r="AN36" s="551">
        <v>6058</v>
      </c>
      <c r="AO36" s="551">
        <v>4644</v>
      </c>
      <c r="AP36" s="551">
        <v>6559</v>
      </c>
      <c r="AQ36" s="551">
        <v>4466</v>
      </c>
      <c r="AR36" s="551">
        <v>5604</v>
      </c>
      <c r="AS36" s="551">
        <v>3035</v>
      </c>
      <c r="AT36" s="549">
        <v>70594</v>
      </c>
      <c r="AU36" s="550">
        <v>5046</v>
      </c>
      <c r="AV36" s="551">
        <v>5389.727272727273</v>
      </c>
      <c r="AW36" s="551">
        <v>5389.727272727273</v>
      </c>
      <c r="AX36" s="551">
        <v>5389.727272727273</v>
      </c>
      <c r="AY36" s="551">
        <v>5389.727272727273</v>
      </c>
      <c r="AZ36" s="551">
        <v>5389.727272727273</v>
      </c>
      <c r="BA36" s="551">
        <v>5389.727272727273</v>
      </c>
      <c r="BB36" s="551">
        <v>5389.727272727273</v>
      </c>
      <c r="BC36" s="551">
        <v>5389.727272727273</v>
      </c>
      <c r="BD36" s="551">
        <v>5389.727272727273</v>
      </c>
      <c r="BE36" s="551">
        <v>5389.727272727273</v>
      </c>
      <c r="BF36" s="551">
        <v>5389.727272727273</v>
      </c>
      <c r="BG36" s="549">
        <v>64333</v>
      </c>
    </row>
    <row r="37" spans="1:59">
      <c r="A37" s="542"/>
      <c r="B37" s="535" t="s">
        <v>132</v>
      </c>
      <c r="C37" s="544" t="s">
        <v>347</v>
      </c>
      <c r="D37" s="547" t="s">
        <v>143</v>
      </c>
      <c r="E37" s="545"/>
      <c r="F37" s="546"/>
      <c r="G37" s="546"/>
      <c r="H37" s="546"/>
      <c r="I37" s="546"/>
      <c r="J37" s="546"/>
      <c r="K37" s="546"/>
      <c r="L37" s="546"/>
      <c r="M37" s="546"/>
      <c r="N37" s="548"/>
      <c r="O37" s="546"/>
      <c r="P37" s="546"/>
      <c r="Q37" s="546">
        <v>0</v>
      </c>
      <c r="R37" s="549"/>
      <c r="S37" s="550"/>
      <c r="T37" s="551"/>
      <c r="U37" s="551"/>
      <c r="V37" s="551"/>
      <c r="W37" s="551"/>
      <c r="X37" s="551"/>
      <c r="Y37" s="551"/>
      <c r="Z37" s="551"/>
      <c r="AA37" s="551"/>
      <c r="AB37" s="551"/>
      <c r="AC37" s="551"/>
      <c r="AD37" s="551"/>
      <c r="AE37" s="551">
        <v>0</v>
      </c>
      <c r="AF37" s="549">
        <v>0</v>
      </c>
      <c r="AG37" s="550">
        <v>0</v>
      </c>
      <c r="AH37" s="551">
        <v>0</v>
      </c>
      <c r="AI37" s="551">
        <v>0</v>
      </c>
      <c r="AJ37" s="551">
        <v>0</v>
      </c>
      <c r="AK37" s="551">
        <v>0</v>
      </c>
      <c r="AL37" s="551">
        <v>0</v>
      </c>
      <c r="AM37" s="551">
        <v>0</v>
      </c>
      <c r="AN37" s="551">
        <v>0</v>
      </c>
      <c r="AO37" s="551">
        <v>0</v>
      </c>
      <c r="AP37" s="551">
        <v>0</v>
      </c>
      <c r="AQ37" s="551">
        <v>0</v>
      </c>
      <c r="AR37" s="551">
        <v>0</v>
      </c>
      <c r="AS37" s="551">
        <v>0</v>
      </c>
      <c r="AT37" s="549">
        <v>0</v>
      </c>
      <c r="AU37" s="550">
        <v>0</v>
      </c>
      <c r="AV37" s="551">
        <v>0</v>
      </c>
      <c r="AW37" s="551">
        <v>0</v>
      </c>
      <c r="AX37" s="551">
        <v>0</v>
      </c>
      <c r="AY37" s="551">
        <v>0</v>
      </c>
      <c r="AZ37" s="551">
        <v>0</v>
      </c>
      <c r="BA37" s="551">
        <v>0</v>
      </c>
      <c r="BB37" s="551">
        <v>0</v>
      </c>
      <c r="BC37" s="551">
        <v>0</v>
      </c>
      <c r="BD37" s="551">
        <v>0</v>
      </c>
      <c r="BE37" s="551">
        <v>0</v>
      </c>
      <c r="BF37" s="551">
        <v>0</v>
      </c>
      <c r="BG37" s="549">
        <v>0</v>
      </c>
    </row>
    <row r="38" spans="1:59">
      <c r="A38" s="542"/>
      <c r="B38" s="535" t="s">
        <v>372</v>
      </c>
      <c r="C38" s="544" t="s">
        <v>370</v>
      </c>
      <c r="D38" s="547"/>
      <c r="E38" s="545"/>
      <c r="F38" s="546"/>
      <c r="G38" s="546"/>
      <c r="H38" s="546"/>
      <c r="I38" s="546"/>
      <c r="J38" s="546"/>
      <c r="K38" s="546"/>
      <c r="L38" s="546"/>
      <c r="M38" s="546"/>
      <c r="N38" s="546"/>
      <c r="O38" s="546"/>
      <c r="P38" s="546"/>
      <c r="Q38" s="546">
        <v>0</v>
      </c>
      <c r="R38" s="549"/>
      <c r="S38" s="550"/>
      <c r="T38" s="551"/>
      <c r="U38" s="551"/>
      <c r="V38" s="551"/>
      <c r="W38" s="551"/>
      <c r="X38" s="551"/>
      <c r="Y38" s="551"/>
      <c r="Z38" s="551"/>
      <c r="AA38" s="551"/>
      <c r="AB38" s="551"/>
      <c r="AC38" s="551"/>
      <c r="AD38" s="551"/>
      <c r="AE38" s="551">
        <v>0</v>
      </c>
      <c r="AF38" s="549">
        <v>0</v>
      </c>
      <c r="AG38" s="550">
        <v>0</v>
      </c>
      <c r="AH38" s="551">
        <v>0</v>
      </c>
      <c r="AI38" s="551">
        <v>0</v>
      </c>
      <c r="AJ38" s="551">
        <v>0</v>
      </c>
      <c r="AK38" s="551">
        <v>0</v>
      </c>
      <c r="AL38" s="551">
        <v>0</v>
      </c>
      <c r="AM38" s="551">
        <v>0</v>
      </c>
      <c r="AN38" s="551">
        <v>0</v>
      </c>
      <c r="AO38" s="551">
        <v>0</v>
      </c>
      <c r="AP38" s="551">
        <v>0</v>
      </c>
      <c r="AQ38" s="551">
        <v>0</v>
      </c>
      <c r="AR38" s="551">
        <v>0</v>
      </c>
      <c r="AS38" s="551">
        <v>0</v>
      </c>
      <c r="AT38" s="549">
        <v>0</v>
      </c>
      <c r="AU38" s="550">
        <v>0</v>
      </c>
      <c r="AV38" s="551">
        <v>0</v>
      </c>
      <c r="AW38" s="551">
        <v>0</v>
      </c>
      <c r="AX38" s="551">
        <v>0</v>
      </c>
      <c r="AY38" s="551">
        <v>0</v>
      </c>
      <c r="AZ38" s="551">
        <v>0</v>
      </c>
      <c r="BA38" s="551">
        <v>0</v>
      </c>
      <c r="BB38" s="551">
        <v>0</v>
      </c>
      <c r="BC38" s="551">
        <v>0</v>
      </c>
      <c r="BD38" s="551">
        <v>0</v>
      </c>
      <c r="BE38" s="551">
        <v>0</v>
      </c>
      <c r="BF38" s="551">
        <v>0</v>
      </c>
      <c r="BG38" s="549">
        <v>0</v>
      </c>
    </row>
    <row r="39" spans="1:59">
      <c r="A39" s="542"/>
      <c r="B39" s="535" t="s">
        <v>78</v>
      </c>
      <c r="C39" s="544" t="s">
        <v>348</v>
      </c>
      <c r="D39" s="547"/>
      <c r="E39" s="545"/>
      <c r="F39" s="546"/>
      <c r="G39" s="546"/>
      <c r="H39" s="546"/>
      <c r="I39" s="546"/>
      <c r="J39" s="546"/>
      <c r="K39" s="546"/>
      <c r="L39" s="546"/>
      <c r="M39" s="546"/>
      <c r="N39" s="548"/>
      <c r="O39" s="546"/>
      <c r="P39" s="546"/>
      <c r="Q39" s="546">
        <v>0</v>
      </c>
      <c r="R39" s="549"/>
      <c r="S39" s="550"/>
      <c r="T39" s="551"/>
      <c r="U39" s="551"/>
      <c r="V39" s="551"/>
      <c r="W39" s="551"/>
      <c r="X39" s="551"/>
      <c r="Y39" s="551"/>
      <c r="Z39" s="551"/>
      <c r="AA39" s="551"/>
      <c r="AB39" s="551"/>
      <c r="AC39" s="551"/>
      <c r="AD39" s="551"/>
      <c r="AE39" s="551">
        <v>0</v>
      </c>
      <c r="AF39" s="549">
        <v>0</v>
      </c>
      <c r="AG39" s="550">
        <v>0</v>
      </c>
      <c r="AH39" s="551">
        <v>0</v>
      </c>
      <c r="AI39" s="551">
        <v>0</v>
      </c>
      <c r="AJ39" s="551">
        <v>0</v>
      </c>
      <c r="AK39" s="551">
        <v>0</v>
      </c>
      <c r="AL39" s="551">
        <v>0</v>
      </c>
      <c r="AM39" s="551">
        <v>0</v>
      </c>
      <c r="AN39" s="551">
        <v>0</v>
      </c>
      <c r="AO39" s="551">
        <v>0</v>
      </c>
      <c r="AP39" s="551">
        <v>0</v>
      </c>
      <c r="AQ39" s="551">
        <v>0</v>
      </c>
      <c r="AR39" s="551">
        <v>0</v>
      </c>
      <c r="AS39" s="551">
        <v>0</v>
      </c>
      <c r="AT39" s="549">
        <v>0</v>
      </c>
      <c r="AU39" s="550">
        <v>0</v>
      </c>
      <c r="AV39" s="551">
        <v>0</v>
      </c>
      <c r="AW39" s="551">
        <v>0</v>
      </c>
      <c r="AX39" s="551">
        <v>0</v>
      </c>
      <c r="AY39" s="551">
        <v>0</v>
      </c>
      <c r="AZ39" s="551">
        <v>0</v>
      </c>
      <c r="BA39" s="551">
        <v>0</v>
      </c>
      <c r="BB39" s="551">
        <v>0</v>
      </c>
      <c r="BC39" s="551">
        <v>0</v>
      </c>
      <c r="BD39" s="551">
        <v>0</v>
      </c>
      <c r="BE39" s="551">
        <v>0</v>
      </c>
      <c r="BF39" s="551">
        <v>0</v>
      </c>
      <c r="BG39" s="549">
        <v>0</v>
      </c>
    </row>
    <row r="40" spans="1:59">
      <c r="A40" s="542"/>
      <c r="B40" s="585">
        <v>93.575000000000003</v>
      </c>
      <c r="C40" s="544" t="s">
        <v>66</v>
      </c>
      <c r="D40" s="547">
        <v>50625</v>
      </c>
      <c r="E40" s="545">
        <v>4991.5400000000009</v>
      </c>
      <c r="F40" s="546">
        <v>2226.7000000000003</v>
      </c>
      <c r="G40" s="546">
        <v>2167.38</v>
      </c>
      <c r="H40" s="546">
        <v>2147.08</v>
      </c>
      <c r="I40" s="546">
        <v>2164.2599999999998</v>
      </c>
      <c r="J40" s="546">
        <v>2144.5699999999997</v>
      </c>
      <c r="K40" s="546">
        <v>8447.67</v>
      </c>
      <c r="L40" s="546">
        <v>8416.42</v>
      </c>
      <c r="M40" s="546">
        <v>8528.029999999997</v>
      </c>
      <c r="N40" s="546">
        <v>8679.2799999999988</v>
      </c>
      <c r="O40" s="546">
        <v>10116.949999999999</v>
      </c>
      <c r="P40" s="546">
        <v>223284.26000000004</v>
      </c>
      <c r="Q40" s="546">
        <v>-283538.14</v>
      </c>
      <c r="R40" s="549">
        <v>-224</v>
      </c>
      <c r="S40" s="550">
        <v>0</v>
      </c>
      <c r="T40" s="551">
        <v>7786.4599999999991</v>
      </c>
      <c r="U40" s="551">
        <v>7939.46</v>
      </c>
      <c r="V40" s="551">
        <v>8179.7100000000009</v>
      </c>
      <c r="W40" s="551">
        <v>8057.22</v>
      </c>
      <c r="X40" s="551">
        <v>46.81</v>
      </c>
      <c r="Y40" s="551">
        <v>0</v>
      </c>
      <c r="Z40" s="551">
        <v>0</v>
      </c>
      <c r="AA40" s="551">
        <v>0</v>
      </c>
      <c r="AB40" s="551">
        <v>0</v>
      </c>
      <c r="AC40" s="551">
        <v>-23905.79</v>
      </c>
      <c r="AD40" s="551">
        <v>0</v>
      </c>
      <c r="AE40" s="551">
        <v>-8103.869999999999</v>
      </c>
      <c r="AF40" s="549">
        <v>0</v>
      </c>
      <c r="AG40" s="550">
        <v>0</v>
      </c>
      <c r="AH40" s="551">
        <v>0</v>
      </c>
      <c r="AI40" s="551">
        <v>0</v>
      </c>
      <c r="AJ40" s="551">
        <v>0</v>
      </c>
      <c r="AK40" s="551">
        <v>0</v>
      </c>
      <c r="AL40" s="551">
        <v>0</v>
      </c>
      <c r="AM40" s="551">
        <v>0</v>
      </c>
      <c r="AN40" s="551">
        <v>0</v>
      </c>
      <c r="AO40" s="551">
        <v>0</v>
      </c>
      <c r="AP40" s="551">
        <v>0</v>
      </c>
      <c r="AQ40" s="551">
        <v>0</v>
      </c>
      <c r="AR40" s="551">
        <v>0</v>
      </c>
      <c r="AS40" s="551">
        <v>0</v>
      </c>
      <c r="AT40" s="549">
        <v>0</v>
      </c>
      <c r="AU40" s="550">
        <v>0</v>
      </c>
      <c r="AV40" s="551">
        <v>0</v>
      </c>
      <c r="AW40" s="551">
        <v>0</v>
      </c>
      <c r="AX40" s="551">
        <v>0</v>
      </c>
      <c r="AY40" s="551">
        <v>0</v>
      </c>
      <c r="AZ40" s="551">
        <v>0</v>
      </c>
      <c r="BA40" s="551">
        <v>0</v>
      </c>
      <c r="BB40" s="551">
        <v>0</v>
      </c>
      <c r="BC40" s="551">
        <v>0</v>
      </c>
      <c r="BD40" s="551">
        <v>0</v>
      </c>
      <c r="BE40" s="551">
        <v>0</v>
      </c>
      <c r="BF40" s="551">
        <v>0</v>
      </c>
      <c r="BG40" s="549">
        <v>0</v>
      </c>
    </row>
    <row r="41" spans="1:59">
      <c r="A41" s="542"/>
      <c r="B41" s="585">
        <v>93.667000000000002</v>
      </c>
      <c r="C41" s="544" t="s">
        <v>81</v>
      </c>
      <c r="D41" s="547">
        <v>2233545</v>
      </c>
      <c r="E41" s="545">
        <v>174026.46000000002</v>
      </c>
      <c r="F41" s="546">
        <v>181167.52999999997</v>
      </c>
      <c r="G41" s="546">
        <v>178813.55999999997</v>
      </c>
      <c r="H41" s="546">
        <v>174248.89</v>
      </c>
      <c r="I41" s="546">
        <v>180508.81000000003</v>
      </c>
      <c r="J41" s="546">
        <v>-2418.4000000000233</v>
      </c>
      <c r="K41" s="546">
        <v>415377.14999999997</v>
      </c>
      <c r="L41" s="546">
        <v>408281.47</v>
      </c>
      <c r="M41" s="546">
        <v>418814.26</v>
      </c>
      <c r="N41" s="546">
        <v>413716.71000000008</v>
      </c>
      <c r="O41" s="546">
        <v>443463.06999999995</v>
      </c>
      <c r="P41" s="546">
        <v>-244464.46999999962</v>
      </c>
      <c r="Q41" s="546">
        <v>-476561.04000000004</v>
      </c>
      <c r="R41" s="549">
        <v>2264974</v>
      </c>
      <c r="S41" s="550">
        <v>0</v>
      </c>
      <c r="T41" s="551">
        <v>359935.8299999999</v>
      </c>
      <c r="U41" s="551">
        <v>367006.38999999996</v>
      </c>
      <c r="V41" s="551">
        <v>378118.20000000007</v>
      </c>
      <c r="W41" s="551">
        <v>372452.4</v>
      </c>
      <c r="X41" s="551">
        <v>371447.59</v>
      </c>
      <c r="Y41" s="551">
        <v>369866.11999999994</v>
      </c>
      <c r="Z41" s="551">
        <v>377039.95000000007</v>
      </c>
      <c r="AA41" s="551">
        <v>2315.84</v>
      </c>
      <c r="AB41" s="551">
        <v>0</v>
      </c>
      <c r="AC41" s="551">
        <v>24116.920000000042</v>
      </c>
      <c r="AD41" s="551">
        <v>0</v>
      </c>
      <c r="AE41" s="551">
        <v>-375435.23999999976</v>
      </c>
      <c r="AF41" s="549">
        <v>2246864</v>
      </c>
      <c r="AG41" s="550">
        <v>0</v>
      </c>
      <c r="AH41" s="551">
        <v>421089</v>
      </c>
      <c r="AI41" s="551">
        <v>432896</v>
      </c>
      <c r="AJ41" s="551">
        <v>434045</v>
      </c>
      <c r="AK41" s="551">
        <v>436736</v>
      </c>
      <c r="AL41" s="551">
        <v>1342</v>
      </c>
      <c r="AM41" s="551">
        <v>45</v>
      </c>
      <c r="AN41" s="551">
        <v>0</v>
      </c>
      <c r="AO41" s="551">
        <v>0</v>
      </c>
      <c r="AP41" s="551">
        <v>0</v>
      </c>
      <c r="AQ41" s="551">
        <v>113536</v>
      </c>
      <c r="AR41" s="551">
        <v>0</v>
      </c>
      <c r="AS41" s="551">
        <v>413675</v>
      </c>
      <c r="AT41" s="549">
        <v>2253364</v>
      </c>
      <c r="AU41" s="550">
        <v>0</v>
      </c>
      <c r="AV41" s="551">
        <v>204851.27272727274</v>
      </c>
      <c r="AW41" s="551">
        <v>204851.27272727274</v>
      </c>
      <c r="AX41" s="551">
        <v>204851.27272727274</v>
      </c>
      <c r="AY41" s="551">
        <v>204851.27272727274</v>
      </c>
      <c r="AZ41" s="551">
        <v>204851.27272727274</v>
      </c>
      <c r="BA41" s="551">
        <v>204851.27272727274</v>
      </c>
      <c r="BB41" s="551">
        <v>204851.27272727274</v>
      </c>
      <c r="BC41" s="551">
        <v>204851.27272727274</v>
      </c>
      <c r="BD41" s="551">
        <v>204851.27272727274</v>
      </c>
      <c r="BE41" s="551">
        <v>204851.27272727274</v>
      </c>
      <c r="BF41" s="551">
        <v>204851.27272727274</v>
      </c>
      <c r="BG41" s="549">
        <v>2253364</v>
      </c>
    </row>
    <row r="42" spans="1:59">
      <c r="A42" s="542"/>
      <c r="B42" s="535" t="s">
        <v>141</v>
      </c>
      <c r="C42" s="544" t="s">
        <v>140</v>
      </c>
      <c r="D42" s="547"/>
      <c r="E42" s="545"/>
      <c r="F42" s="546"/>
      <c r="G42" s="546"/>
      <c r="H42" s="546"/>
      <c r="I42" s="546"/>
      <c r="J42" s="546"/>
      <c r="K42" s="546"/>
      <c r="L42" s="546"/>
      <c r="M42" s="546"/>
      <c r="N42" s="546"/>
      <c r="O42" s="546"/>
      <c r="P42" s="546"/>
      <c r="Q42" s="546">
        <v>0</v>
      </c>
      <c r="R42" s="549"/>
      <c r="S42" s="550"/>
      <c r="T42" s="551"/>
      <c r="U42" s="551"/>
      <c r="V42" s="551"/>
      <c r="W42" s="551"/>
      <c r="X42" s="551"/>
      <c r="Y42" s="551"/>
      <c r="Z42" s="551"/>
      <c r="AA42" s="551"/>
      <c r="AB42" s="551"/>
      <c r="AC42" s="551"/>
      <c r="AD42" s="551"/>
      <c r="AE42" s="551">
        <v>0</v>
      </c>
      <c r="AF42" s="549">
        <v>0</v>
      </c>
      <c r="AG42" s="550">
        <v>0</v>
      </c>
      <c r="AH42" s="551">
        <v>0</v>
      </c>
      <c r="AI42" s="551">
        <v>0</v>
      </c>
      <c r="AJ42" s="551">
        <v>0</v>
      </c>
      <c r="AK42" s="551">
        <v>0</v>
      </c>
      <c r="AL42" s="551">
        <v>0</v>
      </c>
      <c r="AM42" s="551">
        <v>0</v>
      </c>
      <c r="AN42" s="551">
        <v>0</v>
      </c>
      <c r="AO42" s="551">
        <v>0</v>
      </c>
      <c r="AP42" s="551">
        <v>0</v>
      </c>
      <c r="AQ42" s="551">
        <v>0</v>
      </c>
      <c r="AR42" s="551">
        <v>0</v>
      </c>
      <c r="AS42" s="551">
        <v>0</v>
      </c>
      <c r="AT42" s="549">
        <v>0</v>
      </c>
      <c r="AU42" s="550">
        <v>0</v>
      </c>
      <c r="AV42" s="551">
        <v>0</v>
      </c>
      <c r="AW42" s="551">
        <v>0</v>
      </c>
      <c r="AX42" s="551">
        <v>0</v>
      </c>
      <c r="AY42" s="551">
        <v>0</v>
      </c>
      <c r="AZ42" s="551">
        <v>0</v>
      </c>
      <c r="BA42" s="551">
        <v>0</v>
      </c>
      <c r="BB42" s="551">
        <v>0</v>
      </c>
      <c r="BC42" s="551">
        <v>0</v>
      </c>
      <c r="BD42" s="551">
        <v>0</v>
      </c>
      <c r="BE42" s="551">
        <v>0</v>
      </c>
      <c r="BF42" s="551">
        <v>0</v>
      </c>
      <c r="BG42" s="549">
        <v>0</v>
      </c>
    </row>
    <row r="43" spans="1:59" ht="15" customHeight="1">
      <c r="A43" s="542"/>
      <c r="B43" s="535" t="s">
        <v>125</v>
      </c>
      <c r="C43" s="544" t="s">
        <v>112</v>
      </c>
      <c r="D43" s="547">
        <v>254303</v>
      </c>
      <c r="E43" s="545">
        <v>18337.14</v>
      </c>
      <c r="F43" s="546">
        <v>19186.310000000001</v>
      </c>
      <c r="G43" s="546">
        <v>18733.119999999995</v>
      </c>
      <c r="H43" s="546">
        <v>18361.739999999998</v>
      </c>
      <c r="I43" s="546">
        <v>20697.980000000007</v>
      </c>
      <c r="J43" s="548">
        <v>18569.29</v>
      </c>
      <c r="K43" s="546">
        <v>19180.919999999995</v>
      </c>
      <c r="L43" s="546">
        <v>18707.629999999997</v>
      </c>
      <c r="M43" s="546">
        <v>18027.39</v>
      </c>
      <c r="N43" s="548">
        <v>19336.640000000003</v>
      </c>
      <c r="O43" s="546">
        <v>19065.339999999997</v>
      </c>
      <c r="P43" s="546">
        <v>64832.739999999969</v>
      </c>
      <c r="Q43" s="546">
        <v>-120510.23999999999</v>
      </c>
      <c r="R43" s="549">
        <v>152526</v>
      </c>
      <c r="S43" s="550">
        <v>24568.760000000006</v>
      </c>
      <c r="T43" s="551">
        <v>23778.020000000004</v>
      </c>
      <c r="U43" s="551">
        <v>25286.270000000004</v>
      </c>
      <c r="V43" s="551">
        <v>25299.45</v>
      </c>
      <c r="W43" s="551">
        <v>24959.45</v>
      </c>
      <c r="X43" s="551">
        <v>24711.619999999995</v>
      </c>
      <c r="Y43" s="551">
        <v>25001.260000000002</v>
      </c>
      <c r="Z43" s="551">
        <v>26878.039999999997</v>
      </c>
      <c r="AA43" s="551">
        <v>26827.82</v>
      </c>
      <c r="AB43" s="551">
        <v>25643.759999999998</v>
      </c>
      <c r="AC43" s="551">
        <v>10027.799999999988</v>
      </c>
      <c r="AD43" s="551">
        <v>29296.989999999998</v>
      </c>
      <c r="AE43" s="551">
        <v>35379.760000000009</v>
      </c>
      <c r="AF43" s="549">
        <v>327659</v>
      </c>
      <c r="AG43" s="550">
        <v>21755</v>
      </c>
      <c r="AH43" s="551">
        <v>20202</v>
      </c>
      <c r="AI43" s="551">
        <v>19243</v>
      </c>
      <c r="AJ43" s="551">
        <v>20809</v>
      </c>
      <c r="AK43" s="551">
        <v>21294</v>
      </c>
      <c r="AL43" s="551">
        <v>28876</v>
      </c>
      <c r="AM43" s="551">
        <v>23175</v>
      </c>
      <c r="AN43" s="551">
        <v>23393</v>
      </c>
      <c r="AO43" s="551">
        <v>26872</v>
      </c>
      <c r="AP43" s="551">
        <v>25331</v>
      </c>
      <c r="AQ43" s="551">
        <v>14973</v>
      </c>
      <c r="AR43" s="551">
        <v>21641</v>
      </c>
      <c r="AS43" s="551">
        <v>5068</v>
      </c>
      <c r="AT43" s="549">
        <v>272632</v>
      </c>
      <c r="AU43" s="550">
        <v>18646</v>
      </c>
      <c r="AV43" s="551">
        <v>19910.636363636364</v>
      </c>
      <c r="AW43" s="551">
        <v>19910.636363636364</v>
      </c>
      <c r="AX43" s="551">
        <v>19910.636363636364</v>
      </c>
      <c r="AY43" s="551">
        <v>19910.636363636364</v>
      </c>
      <c r="AZ43" s="551">
        <v>19910.636363636364</v>
      </c>
      <c r="BA43" s="551">
        <v>19910.636363636364</v>
      </c>
      <c r="BB43" s="551">
        <v>19910.636363636364</v>
      </c>
      <c r="BC43" s="551">
        <v>19910.636363636364</v>
      </c>
      <c r="BD43" s="551">
        <v>19910.636363636364</v>
      </c>
      <c r="BE43" s="551">
        <v>19910.636363636364</v>
      </c>
      <c r="BF43" s="551">
        <v>19910.636363636364</v>
      </c>
      <c r="BG43" s="549">
        <v>237663</v>
      </c>
    </row>
    <row r="44" spans="1:59" s="584" customFormat="1">
      <c r="A44" s="578" t="s">
        <v>349</v>
      </c>
      <c r="B44" s="579"/>
      <c r="C44" s="580"/>
      <c r="D44" s="547">
        <v>12990598</v>
      </c>
      <c r="E44" s="581">
        <v>989262.07</v>
      </c>
      <c r="F44" s="547">
        <v>1018227.28</v>
      </c>
      <c r="G44" s="547">
        <v>1005101.8699999999</v>
      </c>
      <c r="H44" s="547">
        <v>979271.87</v>
      </c>
      <c r="I44" s="547">
        <v>1015892.04</v>
      </c>
      <c r="J44" s="547">
        <v>2694.0299999999443</v>
      </c>
      <c r="K44" s="547">
        <v>1534106.2</v>
      </c>
      <c r="L44" s="547">
        <v>1505118.5699999998</v>
      </c>
      <c r="M44" s="547">
        <v>1544586.8499999999</v>
      </c>
      <c r="N44" s="547">
        <v>1524904.8299999998</v>
      </c>
      <c r="O44" s="547">
        <v>1629478.2</v>
      </c>
      <c r="P44" s="547">
        <v>-745423.59000000008</v>
      </c>
      <c r="Q44" s="547">
        <v>853841.78000000119</v>
      </c>
      <c r="R44" s="547">
        <v>12857062</v>
      </c>
      <c r="S44" s="582">
        <v>28765.300000000007</v>
      </c>
      <c r="T44" s="583">
        <v>1488518.6099999996</v>
      </c>
      <c r="U44" s="583">
        <v>1518977.92</v>
      </c>
      <c r="V44" s="583">
        <v>1564086.9500000004</v>
      </c>
      <c r="W44" s="583">
        <v>1540696.11</v>
      </c>
      <c r="X44" s="583">
        <v>1528339.1</v>
      </c>
      <c r="Y44" s="583">
        <v>1522247.9400000002</v>
      </c>
      <c r="Z44" s="583">
        <v>1553403.0500000003</v>
      </c>
      <c r="AA44" s="583">
        <v>1139965.7400000002</v>
      </c>
      <c r="AB44" s="583">
        <v>1178561.0500000003</v>
      </c>
      <c r="AC44" s="583">
        <v>22159.540000001023</v>
      </c>
      <c r="AD44" s="583">
        <v>34301.33</v>
      </c>
      <c r="AE44" s="583">
        <v>-153024.64000000057</v>
      </c>
      <c r="AF44" s="615">
        <v>12966998</v>
      </c>
      <c r="AG44" s="582">
        <v>27388</v>
      </c>
      <c r="AH44" s="583">
        <v>1699505</v>
      </c>
      <c r="AI44" s="583">
        <v>1745241</v>
      </c>
      <c r="AJ44" s="583">
        <v>1751779</v>
      </c>
      <c r="AK44" s="583">
        <v>1763089</v>
      </c>
      <c r="AL44" s="583">
        <v>1325976</v>
      </c>
      <c r="AM44" s="583">
        <v>1322185</v>
      </c>
      <c r="AN44" s="583">
        <v>1322247</v>
      </c>
      <c r="AO44" s="583">
        <v>1344289.96</v>
      </c>
      <c r="AP44" s="583">
        <v>1378184</v>
      </c>
      <c r="AQ44" s="583">
        <v>1346080</v>
      </c>
      <c r="AR44" s="583">
        <v>-2307359</v>
      </c>
      <c r="AS44" s="583">
        <v>214491.03999999911</v>
      </c>
      <c r="AT44" s="615">
        <v>12933096</v>
      </c>
      <c r="AU44" s="582">
        <v>23692</v>
      </c>
      <c r="AV44" s="583">
        <v>1169834</v>
      </c>
      <c r="AW44" s="583">
        <v>1169834</v>
      </c>
      <c r="AX44" s="583">
        <v>1169834</v>
      </c>
      <c r="AY44" s="583">
        <v>1169834</v>
      </c>
      <c r="AZ44" s="583">
        <v>1169834</v>
      </c>
      <c r="BA44" s="583">
        <v>1169834</v>
      </c>
      <c r="BB44" s="583">
        <v>1169834</v>
      </c>
      <c r="BC44" s="583">
        <v>1169834</v>
      </c>
      <c r="BD44" s="583">
        <v>1169834</v>
      </c>
      <c r="BE44" s="583">
        <v>1169834</v>
      </c>
      <c r="BF44" s="583">
        <v>1169834</v>
      </c>
      <c r="BG44" s="615">
        <v>12891866</v>
      </c>
    </row>
    <row r="45" spans="1:59" ht="15" customHeight="1">
      <c r="A45" s="542" t="s">
        <v>34</v>
      </c>
      <c r="B45" s="535" t="s">
        <v>87</v>
      </c>
      <c r="C45" s="544" t="s">
        <v>86</v>
      </c>
      <c r="D45" s="547"/>
      <c r="E45" s="545">
        <v>0</v>
      </c>
      <c r="F45" s="546">
        <v>0</v>
      </c>
      <c r="G45" s="546">
        <v>0</v>
      </c>
      <c r="H45" s="546">
        <v>0</v>
      </c>
      <c r="I45" s="546">
        <v>0</v>
      </c>
      <c r="J45" s="548">
        <v>0</v>
      </c>
      <c r="K45" s="546">
        <v>0</v>
      </c>
      <c r="L45" s="546">
        <v>0</v>
      </c>
      <c r="M45" s="546">
        <v>0</v>
      </c>
      <c r="N45" s="548">
        <v>0</v>
      </c>
      <c r="O45" s="546">
        <v>0</v>
      </c>
      <c r="P45" s="546">
        <v>0</v>
      </c>
      <c r="Q45" s="547">
        <v>0</v>
      </c>
      <c r="R45" s="549">
        <v>0</v>
      </c>
      <c r="S45" s="550">
        <v>0</v>
      </c>
      <c r="T45" s="551">
        <v>0</v>
      </c>
      <c r="U45" s="551">
        <v>0</v>
      </c>
      <c r="V45" s="551">
        <v>0</v>
      </c>
      <c r="W45" s="551">
        <v>0</v>
      </c>
      <c r="X45" s="551">
        <v>0</v>
      </c>
      <c r="Y45" s="551">
        <v>0</v>
      </c>
      <c r="Z45" s="551">
        <v>0</v>
      </c>
      <c r="AA45" s="551">
        <v>0</v>
      </c>
      <c r="AB45" s="551">
        <v>0</v>
      </c>
      <c r="AC45" s="551">
        <v>0</v>
      </c>
      <c r="AD45" s="551">
        <v>0</v>
      </c>
      <c r="AE45" s="551"/>
      <c r="AF45" s="549">
        <v>0</v>
      </c>
      <c r="AG45" s="550">
        <v>0</v>
      </c>
      <c r="AH45" s="551">
        <v>0</v>
      </c>
      <c r="AI45" s="551">
        <v>0</v>
      </c>
      <c r="AJ45" s="551">
        <v>0</v>
      </c>
      <c r="AK45" s="551">
        <v>0</v>
      </c>
      <c r="AL45" s="551">
        <v>0</v>
      </c>
      <c r="AM45" s="551">
        <v>0</v>
      </c>
      <c r="AN45" s="551">
        <v>0</v>
      </c>
      <c r="AO45" s="551">
        <v>0</v>
      </c>
      <c r="AP45" s="551">
        <v>0</v>
      </c>
      <c r="AQ45" s="551">
        <v>0</v>
      </c>
      <c r="AR45" s="551">
        <v>0</v>
      </c>
      <c r="AS45" s="551"/>
      <c r="AT45" s="549">
        <v>0</v>
      </c>
      <c r="AU45" s="550">
        <v>0</v>
      </c>
      <c r="AV45" s="551">
        <v>0</v>
      </c>
      <c r="AW45" s="551">
        <v>0</v>
      </c>
      <c r="AX45" s="551">
        <v>0</v>
      </c>
      <c r="AY45" s="551">
        <v>0</v>
      </c>
      <c r="AZ45" s="551">
        <v>0</v>
      </c>
      <c r="BA45" s="551">
        <v>0</v>
      </c>
      <c r="BB45" s="551">
        <v>0</v>
      </c>
      <c r="BC45" s="551">
        <v>0</v>
      </c>
      <c r="BD45" s="551">
        <v>0</v>
      </c>
      <c r="BE45" s="551">
        <v>0</v>
      </c>
      <c r="BF45" s="551">
        <v>0</v>
      </c>
      <c r="BG45" s="549">
        <v>0</v>
      </c>
    </row>
    <row r="46" spans="1:59" ht="15" customHeight="1">
      <c r="A46" s="542"/>
      <c r="B46" s="535" t="s">
        <v>155</v>
      </c>
      <c r="C46" s="544" t="s">
        <v>156</v>
      </c>
      <c r="D46" s="547"/>
      <c r="E46" s="545">
        <v>0</v>
      </c>
      <c r="F46" s="546">
        <v>0</v>
      </c>
      <c r="G46" s="546">
        <v>0</v>
      </c>
      <c r="H46" s="546">
        <v>0</v>
      </c>
      <c r="I46" s="546">
        <v>0</v>
      </c>
      <c r="J46" s="546">
        <v>0</v>
      </c>
      <c r="K46" s="546">
        <v>0</v>
      </c>
      <c r="L46" s="546">
        <v>0</v>
      </c>
      <c r="M46" s="546">
        <v>0</v>
      </c>
      <c r="N46" s="546">
        <v>0</v>
      </c>
      <c r="O46" s="546">
        <v>0</v>
      </c>
      <c r="P46" s="546">
        <v>0</v>
      </c>
      <c r="Q46" s="547">
        <v>0</v>
      </c>
      <c r="R46" s="549">
        <v>0</v>
      </c>
      <c r="S46" s="550">
        <v>0</v>
      </c>
      <c r="T46" s="551">
        <v>0</v>
      </c>
      <c r="U46" s="551">
        <v>0</v>
      </c>
      <c r="V46" s="551">
        <v>0</v>
      </c>
      <c r="W46" s="551">
        <v>0</v>
      </c>
      <c r="X46" s="551">
        <v>0</v>
      </c>
      <c r="Y46" s="551">
        <v>0</v>
      </c>
      <c r="Z46" s="551">
        <v>0</v>
      </c>
      <c r="AA46" s="551">
        <v>0</v>
      </c>
      <c r="AB46" s="551">
        <v>0</v>
      </c>
      <c r="AC46" s="551">
        <v>0</v>
      </c>
      <c r="AD46" s="551">
        <v>0</v>
      </c>
      <c r="AE46" s="551"/>
      <c r="AF46" s="549">
        <v>0</v>
      </c>
      <c r="AG46" s="550">
        <v>0</v>
      </c>
      <c r="AH46" s="551">
        <v>0</v>
      </c>
      <c r="AI46" s="551">
        <v>0</v>
      </c>
      <c r="AJ46" s="551">
        <v>0</v>
      </c>
      <c r="AK46" s="551">
        <v>0</v>
      </c>
      <c r="AL46" s="551">
        <v>0</v>
      </c>
      <c r="AM46" s="551">
        <v>0</v>
      </c>
      <c r="AN46" s="551">
        <v>0</v>
      </c>
      <c r="AO46" s="551">
        <v>0</v>
      </c>
      <c r="AP46" s="551">
        <v>0</v>
      </c>
      <c r="AQ46" s="551">
        <v>0</v>
      </c>
      <c r="AR46" s="551">
        <v>0</v>
      </c>
      <c r="AS46" s="551"/>
      <c r="AT46" s="549">
        <v>0</v>
      </c>
      <c r="AU46" s="550">
        <v>0</v>
      </c>
      <c r="AV46" s="551">
        <v>0</v>
      </c>
      <c r="AW46" s="551">
        <v>0</v>
      </c>
      <c r="AX46" s="551">
        <v>0</v>
      </c>
      <c r="AY46" s="551">
        <v>0</v>
      </c>
      <c r="AZ46" s="551">
        <v>0</v>
      </c>
      <c r="BA46" s="551">
        <v>0</v>
      </c>
      <c r="BB46" s="551">
        <v>0</v>
      </c>
      <c r="BC46" s="551">
        <v>0</v>
      </c>
      <c r="BD46" s="551">
        <v>0</v>
      </c>
      <c r="BE46" s="551">
        <v>0</v>
      </c>
      <c r="BF46" s="551">
        <v>0</v>
      </c>
      <c r="BG46" s="549">
        <v>0</v>
      </c>
    </row>
    <row r="47" spans="1:59" s="524" customFormat="1" ht="15" customHeight="1">
      <c r="A47" s="542" t="s">
        <v>350</v>
      </c>
      <c r="B47" s="535"/>
      <c r="C47" s="544"/>
      <c r="D47" s="547"/>
      <c r="E47" s="586">
        <v>0</v>
      </c>
      <c r="F47" s="587">
        <v>0</v>
      </c>
      <c r="G47" s="587">
        <v>0</v>
      </c>
      <c r="H47" s="587">
        <v>0</v>
      </c>
      <c r="I47" s="587">
        <v>0</v>
      </c>
      <c r="J47" s="566">
        <v>0</v>
      </c>
      <c r="K47" s="587">
        <v>0</v>
      </c>
      <c r="L47" s="587">
        <v>0</v>
      </c>
      <c r="M47" s="587">
        <v>0</v>
      </c>
      <c r="N47" s="587">
        <v>0</v>
      </c>
      <c r="O47" s="587">
        <v>0</v>
      </c>
      <c r="P47" s="587">
        <v>0</v>
      </c>
      <c r="Q47" s="547">
        <v>0</v>
      </c>
      <c r="R47" s="549"/>
      <c r="S47" s="586">
        <v>0</v>
      </c>
      <c r="T47" s="587">
        <v>0</v>
      </c>
      <c r="U47" s="587">
        <v>0</v>
      </c>
      <c r="V47" s="587">
        <v>0</v>
      </c>
      <c r="W47" s="587">
        <v>0</v>
      </c>
      <c r="X47" s="587">
        <v>0</v>
      </c>
      <c r="Y47" s="587">
        <v>0</v>
      </c>
      <c r="Z47" s="587">
        <v>0</v>
      </c>
      <c r="AA47" s="587">
        <v>0</v>
      </c>
      <c r="AB47" s="587">
        <v>0</v>
      </c>
      <c r="AC47" s="587">
        <v>0</v>
      </c>
      <c r="AD47" s="587">
        <v>0</v>
      </c>
      <c r="AE47" s="587"/>
      <c r="AF47" s="549">
        <v>0</v>
      </c>
      <c r="AG47" s="586">
        <v>0</v>
      </c>
      <c r="AH47" s="587">
        <v>0</v>
      </c>
      <c r="AI47" s="587">
        <v>0</v>
      </c>
      <c r="AJ47" s="587">
        <v>0</v>
      </c>
      <c r="AK47" s="587">
        <v>0</v>
      </c>
      <c r="AL47" s="587">
        <v>0</v>
      </c>
      <c r="AM47" s="587">
        <v>0</v>
      </c>
      <c r="AN47" s="587">
        <v>0</v>
      </c>
      <c r="AO47" s="587">
        <v>0</v>
      </c>
      <c r="AP47" s="587">
        <v>0</v>
      </c>
      <c r="AQ47" s="587">
        <v>0</v>
      </c>
      <c r="AR47" s="587">
        <v>0</v>
      </c>
      <c r="AS47" s="587"/>
      <c r="AT47" s="549">
        <v>0</v>
      </c>
      <c r="AU47" s="586">
        <v>0</v>
      </c>
      <c r="AV47" s="587">
        <v>0</v>
      </c>
      <c r="AW47" s="587">
        <v>0</v>
      </c>
      <c r="AX47" s="587">
        <v>0</v>
      </c>
      <c r="AY47" s="587">
        <v>0</v>
      </c>
      <c r="AZ47" s="587">
        <v>0</v>
      </c>
      <c r="BA47" s="587">
        <v>0</v>
      </c>
      <c r="BB47" s="587">
        <v>0</v>
      </c>
      <c r="BC47" s="587">
        <v>0</v>
      </c>
      <c r="BD47" s="587">
        <v>0</v>
      </c>
      <c r="BE47" s="587">
        <v>0</v>
      </c>
      <c r="BF47" s="587">
        <v>0</v>
      </c>
      <c r="BG47" s="549">
        <v>0</v>
      </c>
    </row>
    <row r="48" spans="1:59" s="524" customFormat="1" ht="16.8" thickBot="1">
      <c r="A48" s="588" t="s">
        <v>152</v>
      </c>
      <c r="B48" s="559"/>
      <c r="C48" s="560"/>
      <c r="D48" s="590">
        <v>21886140</v>
      </c>
      <c r="E48" s="589">
        <v>1619982.0699999998</v>
      </c>
      <c r="F48" s="590">
        <v>1688299.4900000002</v>
      </c>
      <c r="G48" s="590">
        <v>1653986.9999999998</v>
      </c>
      <c r="H48" s="590">
        <v>1618366.03</v>
      </c>
      <c r="I48" s="590">
        <v>1797213.31</v>
      </c>
      <c r="J48" s="590">
        <v>1630857.4399999992</v>
      </c>
      <c r="K48" s="590">
        <v>1676059.7899999998</v>
      </c>
      <c r="L48" s="590">
        <v>1635062.18</v>
      </c>
      <c r="M48" s="590">
        <v>1594040.2399999998</v>
      </c>
      <c r="N48" s="590">
        <v>1685071.93</v>
      </c>
      <c r="O48" s="590">
        <v>1685671.97</v>
      </c>
      <c r="P48" s="590">
        <v>4127502.9300000034</v>
      </c>
      <c r="Q48" s="590">
        <v>-727222.38000000082</v>
      </c>
      <c r="R48" s="549">
        <v>21684892</v>
      </c>
      <c r="S48" s="590">
        <v>1610001.5300000003</v>
      </c>
      <c r="T48" s="590">
        <v>1558267.5599999996</v>
      </c>
      <c r="U48" s="590">
        <v>1656962.0499999998</v>
      </c>
      <c r="V48" s="590">
        <v>1657878.1300000004</v>
      </c>
      <c r="W48" s="590">
        <v>1635592.48</v>
      </c>
      <c r="X48" s="590">
        <v>1619368.73</v>
      </c>
      <c r="Y48" s="590">
        <v>1638603.2500000002</v>
      </c>
      <c r="Z48" s="590">
        <v>1761462.8699999999</v>
      </c>
      <c r="AA48" s="590">
        <v>2349386.5700000003</v>
      </c>
      <c r="AB48" s="590">
        <v>1680276.6400000001</v>
      </c>
      <c r="AC48" s="590">
        <v>1902480.7300000016</v>
      </c>
      <c r="AD48" s="590">
        <v>1919451.5300000003</v>
      </c>
      <c r="AE48" s="590">
        <v>453963.92999999877</v>
      </c>
      <c r="AF48" s="591">
        <v>21443696</v>
      </c>
      <c r="AG48" s="590">
        <v>1944793</v>
      </c>
      <c r="AH48" s="590">
        <v>1806099</v>
      </c>
      <c r="AI48" s="590">
        <v>1720545</v>
      </c>
      <c r="AJ48" s="590">
        <v>1860278</v>
      </c>
      <c r="AK48" s="590">
        <v>1903576</v>
      </c>
      <c r="AL48" s="590">
        <v>2580648</v>
      </c>
      <c r="AM48" s="590">
        <v>2071696</v>
      </c>
      <c r="AN48" s="590">
        <v>2091258</v>
      </c>
      <c r="AO48" s="590">
        <v>1902323.600000001</v>
      </c>
      <c r="AP48" s="590">
        <v>2264304</v>
      </c>
      <c r="AQ48" s="590">
        <v>2001713</v>
      </c>
      <c r="AR48" s="590">
        <v>1934794</v>
      </c>
      <c r="AS48" s="590">
        <v>259963.39999999851</v>
      </c>
      <c r="AT48" s="591">
        <v>24341991</v>
      </c>
      <c r="AU48" s="590">
        <v>1907070</v>
      </c>
      <c r="AV48" s="590">
        <v>2033553</v>
      </c>
      <c r="AW48" s="590">
        <v>2033553</v>
      </c>
      <c r="AX48" s="590">
        <v>2033553</v>
      </c>
      <c r="AY48" s="590">
        <v>2033553</v>
      </c>
      <c r="AZ48" s="590">
        <v>2033553</v>
      </c>
      <c r="BA48" s="590">
        <v>2033553</v>
      </c>
      <c r="BB48" s="590">
        <v>2033553</v>
      </c>
      <c r="BC48" s="590">
        <v>2033553</v>
      </c>
      <c r="BD48" s="590">
        <v>2033553</v>
      </c>
      <c r="BE48" s="590">
        <v>2033553</v>
      </c>
      <c r="BF48" s="590">
        <v>2033553</v>
      </c>
      <c r="BG48" s="591">
        <v>24276153</v>
      </c>
    </row>
    <row r="49" spans="3:59" ht="19.95" customHeight="1">
      <c r="C49" s="542"/>
      <c r="D49" s="594"/>
      <c r="E49" s="592"/>
      <c r="F49" s="593"/>
      <c r="G49" s="593"/>
      <c r="H49" s="593"/>
      <c r="I49" s="593"/>
      <c r="J49" s="595"/>
      <c r="K49" s="593"/>
      <c r="L49" s="593"/>
      <c r="M49" s="593"/>
      <c r="N49" s="593"/>
      <c r="O49" s="593"/>
      <c r="P49" s="593"/>
      <c r="Q49" s="593"/>
      <c r="R49" s="596"/>
      <c r="S49" s="592"/>
      <c r="T49" s="593"/>
      <c r="U49" s="593"/>
      <c r="V49" s="593"/>
      <c r="W49" s="593"/>
      <c r="X49" s="593"/>
      <c r="Y49" s="593"/>
      <c r="Z49" s="593"/>
      <c r="AA49" s="593"/>
      <c r="AB49" s="593"/>
      <c r="AC49" s="593"/>
      <c r="AD49" s="593"/>
      <c r="AE49" s="593"/>
      <c r="AF49" s="597"/>
      <c r="AG49" s="592"/>
      <c r="AH49" s="593"/>
      <c r="AI49" s="593"/>
      <c r="AJ49" s="593"/>
      <c r="AK49" s="593"/>
      <c r="AL49" s="593"/>
      <c r="AM49" s="593"/>
      <c r="AN49" s="593"/>
      <c r="AO49" s="593"/>
      <c r="AP49" s="593"/>
      <c r="AQ49" s="593"/>
      <c r="AR49" s="593"/>
      <c r="AS49" s="593"/>
      <c r="AT49" s="597"/>
      <c r="AU49" s="592"/>
      <c r="AV49" s="593"/>
      <c r="AW49" s="593"/>
      <c r="AX49" s="593"/>
      <c r="AY49" s="593"/>
      <c r="AZ49" s="593"/>
      <c r="BA49" s="593"/>
      <c r="BB49" s="593"/>
      <c r="BC49" s="593"/>
      <c r="BD49" s="593"/>
      <c r="BE49" s="593"/>
      <c r="BF49" s="593"/>
      <c r="BG49" s="597"/>
    </row>
    <row r="50" spans="3:59" s="598" customFormat="1">
      <c r="C50" s="586" t="s">
        <v>351</v>
      </c>
      <c r="D50" s="547" t="s">
        <v>143</v>
      </c>
      <c r="E50" s="586">
        <v>401</v>
      </c>
      <c r="F50" s="566">
        <v>409</v>
      </c>
      <c r="G50" s="587">
        <v>405</v>
      </c>
      <c r="H50" s="566">
        <v>402</v>
      </c>
      <c r="I50" s="566">
        <v>401</v>
      </c>
      <c r="J50" s="566">
        <v>395</v>
      </c>
      <c r="K50" s="566">
        <v>391</v>
      </c>
      <c r="L50" s="566">
        <v>385</v>
      </c>
      <c r="M50" s="566">
        <v>388</v>
      </c>
      <c r="N50" s="566">
        <v>388</v>
      </c>
      <c r="O50" s="566">
        <v>396</v>
      </c>
      <c r="P50" s="599">
        <v>405</v>
      </c>
      <c r="Q50" s="599"/>
      <c r="R50" s="600">
        <v>397.16666666666669</v>
      </c>
      <c r="S50" s="586">
        <v>399</v>
      </c>
      <c r="T50" s="587">
        <v>405</v>
      </c>
      <c r="U50" s="587">
        <v>404</v>
      </c>
      <c r="V50" s="587">
        <v>406</v>
      </c>
      <c r="W50" s="587">
        <v>410</v>
      </c>
      <c r="X50" s="587">
        <v>405</v>
      </c>
      <c r="Y50" s="587">
        <v>402</v>
      </c>
      <c r="Z50" s="587">
        <v>400</v>
      </c>
      <c r="AA50" s="587">
        <v>397</v>
      </c>
      <c r="AB50" s="587">
        <v>404</v>
      </c>
      <c r="AC50" s="587">
        <v>401</v>
      </c>
      <c r="AD50" s="587">
        <v>399</v>
      </c>
      <c r="AE50" s="587"/>
      <c r="AF50" s="549">
        <v>402.66666666666669</v>
      </c>
      <c r="AG50" s="586">
        <v>405.2</v>
      </c>
      <c r="AH50" s="587">
        <v>406.3</v>
      </c>
      <c r="AI50" s="587">
        <v>408.7</v>
      </c>
      <c r="AJ50" s="587">
        <v>413</v>
      </c>
      <c r="AK50" s="587">
        <v>409.8</v>
      </c>
      <c r="AL50" s="587">
        <v>409</v>
      </c>
      <c r="AM50" s="587">
        <v>410</v>
      </c>
      <c r="AN50" s="587">
        <v>407.3</v>
      </c>
      <c r="AO50" s="587">
        <v>406.7</v>
      </c>
      <c r="AP50" s="587">
        <v>406.4</v>
      </c>
      <c r="AQ50" s="587">
        <v>407.7</v>
      </c>
      <c r="AR50" s="587">
        <v>416.3</v>
      </c>
      <c r="AS50" s="587"/>
      <c r="AT50" s="549">
        <v>408.86666666666673</v>
      </c>
      <c r="AU50" s="586">
        <v>412.9</v>
      </c>
      <c r="AV50" s="587">
        <v>416.8</v>
      </c>
      <c r="AW50" s="587">
        <v>416.8</v>
      </c>
      <c r="AX50" s="587">
        <v>416.8</v>
      </c>
      <c r="AY50" s="587">
        <v>416.8</v>
      </c>
      <c r="AZ50" s="587">
        <v>416.8</v>
      </c>
      <c r="BA50" s="587">
        <v>416.8</v>
      </c>
      <c r="BB50" s="587">
        <v>416.8</v>
      </c>
      <c r="BC50" s="587">
        <v>416.8</v>
      </c>
      <c r="BD50" s="587">
        <v>416.8</v>
      </c>
      <c r="BE50" s="587">
        <v>416.8</v>
      </c>
      <c r="BF50" s="587">
        <v>416.8</v>
      </c>
      <c r="BG50" s="549">
        <v>415.81388888888893</v>
      </c>
    </row>
    <row r="51" spans="3:59" s="598" customFormat="1">
      <c r="C51" s="586"/>
      <c r="D51" s="547"/>
      <c r="E51" s="586"/>
      <c r="F51" s="587"/>
      <c r="G51" s="587"/>
      <c r="H51" s="587"/>
      <c r="I51" s="566"/>
      <c r="J51" s="566"/>
      <c r="K51" s="587"/>
      <c r="L51" s="587"/>
      <c r="M51" s="587"/>
      <c r="N51" s="587"/>
      <c r="O51" s="587"/>
      <c r="P51" s="587"/>
      <c r="Q51" s="587"/>
      <c r="R51" s="600"/>
      <c r="S51" s="586"/>
      <c r="T51" s="587"/>
      <c r="U51" s="587"/>
      <c r="V51" s="587"/>
      <c r="W51" s="587"/>
      <c r="X51" s="587"/>
      <c r="Y51" s="587"/>
      <c r="Z51" s="587"/>
      <c r="AA51" s="587"/>
      <c r="AB51" s="587"/>
      <c r="AC51" s="587"/>
      <c r="AD51" s="587"/>
      <c r="AE51" s="587"/>
      <c r="AF51" s="549"/>
      <c r="AG51" s="586"/>
      <c r="AH51" s="587"/>
      <c r="AI51" s="587"/>
      <c r="AJ51" s="587"/>
      <c r="AK51" s="587"/>
      <c r="AL51" s="587"/>
      <c r="AM51" s="587"/>
      <c r="AN51" s="587"/>
      <c r="AO51" s="587"/>
      <c r="AP51" s="587"/>
      <c r="AQ51" s="587"/>
      <c r="AR51" s="587"/>
      <c r="AS51" s="587"/>
      <c r="AT51" s="549"/>
      <c r="AU51" s="586"/>
      <c r="AV51" s="587"/>
      <c r="AW51" s="587"/>
      <c r="AX51" s="587"/>
      <c r="AY51" s="587"/>
      <c r="AZ51" s="587"/>
      <c r="BA51" s="587"/>
      <c r="BB51" s="587"/>
      <c r="BC51" s="587"/>
      <c r="BD51" s="587"/>
      <c r="BE51" s="587"/>
      <c r="BF51" s="587"/>
      <c r="BG51" s="549"/>
    </row>
    <row r="52" spans="3:59" s="601" customFormat="1">
      <c r="C52" s="602" t="s">
        <v>352</v>
      </c>
      <c r="D52" s="604" t="s">
        <v>143</v>
      </c>
      <c r="E52" s="602">
        <v>3839.1210972568588</v>
      </c>
      <c r="F52" s="603">
        <v>3744.840635696823</v>
      </c>
      <c r="G52" s="603">
        <v>3855.7026419753088</v>
      </c>
      <c r="H52" s="603">
        <v>3865.4401741293532</v>
      </c>
      <c r="I52" s="605">
        <v>3846.4647381546133</v>
      </c>
      <c r="J52" s="605">
        <v>3793.5709873417723</v>
      </c>
      <c r="K52" s="603">
        <v>3892.1165984654722</v>
      </c>
      <c r="L52" s="603">
        <v>3898.6282077922069</v>
      </c>
      <c r="M52" s="603">
        <v>3907.0413402061859</v>
      </c>
      <c r="N52" s="603">
        <v>3892.9909020618543</v>
      </c>
      <c r="O52" s="603">
        <v>4067.9251515151518</v>
      </c>
      <c r="P52" s="603">
        <v>3829.9753333333338</v>
      </c>
      <c r="Q52" s="603"/>
      <c r="R52" s="606">
        <v>46404.030214015947</v>
      </c>
      <c r="S52" s="603">
        <v>3850.4087468671682</v>
      </c>
      <c r="T52" s="603">
        <v>3755.889283950617</v>
      </c>
      <c r="U52" s="603">
        <v>3826.2313613861384</v>
      </c>
      <c r="V52" s="603">
        <v>3804.1771428571428</v>
      </c>
      <c r="W52" s="603">
        <v>3799.3985365853664</v>
      </c>
      <c r="X52" s="603">
        <v>3831.3495802469124</v>
      </c>
      <c r="Y52" s="603">
        <v>3844.4308208955226</v>
      </c>
      <c r="Z52" s="603">
        <v>3966.0548250000006</v>
      </c>
      <c r="AA52" s="603">
        <v>3848.8997229219117</v>
      </c>
      <c r="AB52" s="603">
        <v>3945.2708663366348</v>
      </c>
      <c r="AC52" s="603">
        <v>3873.7724438902742</v>
      </c>
      <c r="AD52" s="603">
        <v>3809.6451127819546</v>
      </c>
      <c r="AE52" s="603"/>
      <c r="AF52" s="607">
        <v>45741.911423841055</v>
      </c>
      <c r="AG52" s="603">
        <v>4144.511352418559</v>
      </c>
      <c r="AH52" s="603">
        <v>4179.2370169825253</v>
      </c>
      <c r="AI52" s="603">
        <v>4378.1991680939564</v>
      </c>
      <c r="AJ52" s="603">
        <v>4406.7312348668283</v>
      </c>
      <c r="AK52" s="603">
        <v>4441.2030258662762</v>
      </c>
      <c r="AL52" s="603">
        <v>4464.9511002444988</v>
      </c>
      <c r="AM52" s="603">
        <v>4472.707317073171</v>
      </c>
      <c r="AN52" s="603">
        <v>4536.486619199607</v>
      </c>
      <c r="AO52" s="603">
        <v>4449.491505792972</v>
      </c>
      <c r="AP52" s="603">
        <v>4474.1756889763783</v>
      </c>
      <c r="AQ52" s="603">
        <v>4488.6092715231789</v>
      </c>
      <c r="AR52" s="603">
        <v>4302.6351189046363</v>
      </c>
      <c r="AS52" s="603"/>
      <c r="AT52" s="607">
        <v>53834.81167454752</v>
      </c>
      <c r="AU52" s="603">
        <v>4157.5877936546385</v>
      </c>
      <c r="AV52" s="603">
        <v>4196.1937270982371</v>
      </c>
      <c r="AW52" s="603">
        <v>4196.1937270982371</v>
      </c>
      <c r="AX52" s="603">
        <v>4196.1937270982371</v>
      </c>
      <c r="AY52" s="603">
        <v>4196.1937270982371</v>
      </c>
      <c r="AZ52" s="603">
        <v>4196.1937270982371</v>
      </c>
      <c r="BA52" s="603">
        <v>4196.1937270982371</v>
      </c>
      <c r="BB52" s="603">
        <v>4196.1937270982371</v>
      </c>
      <c r="BC52" s="603">
        <v>4196.1937270982371</v>
      </c>
      <c r="BD52" s="603">
        <v>4196.1937270982371</v>
      </c>
      <c r="BE52" s="603">
        <v>4196.1937270982371</v>
      </c>
      <c r="BF52" s="603">
        <v>4196.1937270982371</v>
      </c>
      <c r="BG52" s="607">
        <v>50396.048713032666</v>
      </c>
    </row>
    <row r="53" spans="3:59" s="601" customFormat="1" ht="16.8" thickBot="1">
      <c r="C53" s="608" t="s">
        <v>353</v>
      </c>
      <c r="D53" s="610" t="s">
        <v>143</v>
      </c>
      <c r="E53" s="608">
        <v>4039.8555361596018</v>
      </c>
      <c r="F53" s="609">
        <v>4127.8716136919329</v>
      </c>
      <c r="G53" s="609">
        <v>4083.9185185185183</v>
      </c>
      <c r="H53" s="609">
        <v>4025.7861442786066</v>
      </c>
      <c r="I53" s="611">
        <v>4481.8287032418948</v>
      </c>
      <c r="J53" s="611">
        <v>4128.7530126582278</v>
      </c>
      <c r="K53" s="609">
        <v>4286.5979283887464</v>
      </c>
      <c r="L53" s="609">
        <v>4246.9147532467523</v>
      </c>
      <c r="M53" s="609">
        <v>4108.3511340206187</v>
      </c>
      <c r="N53" s="609">
        <v>4342.9688917525764</v>
      </c>
      <c r="O53" s="609">
        <v>4256.7473989898999</v>
      </c>
      <c r="P53" s="609">
        <v>10191.365259259261</v>
      </c>
      <c r="Q53" s="609"/>
      <c r="R53" s="612">
        <v>54598.972723457824</v>
      </c>
      <c r="S53" s="609">
        <v>4035.0915538847116</v>
      </c>
      <c r="T53" s="609">
        <v>3847.5742222222225</v>
      </c>
      <c r="U53" s="609">
        <v>4101.3912128712864</v>
      </c>
      <c r="V53" s="609">
        <v>4083.4436699507387</v>
      </c>
      <c r="W53" s="609">
        <v>3989.2499512195127</v>
      </c>
      <c r="X53" s="609">
        <v>3998.441308641974</v>
      </c>
      <c r="Y53" s="609">
        <v>4076.1274875621889</v>
      </c>
      <c r="Z53" s="609">
        <v>4403.6571749999985</v>
      </c>
      <c r="AA53" s="609">
        <v>5917.8503022670011</v>
      </c>
      <c r="AB53" s="609">
        <v>4159.1005940594068</v>
      </c>
      <c r="AC53" s="609">
        <v>4744.3409725685788</v>
      </c>
      <c r="AD53" s="609">
        <v>4810.6554636591472</v>
      </c>
      <c r="AE53" s="609"/>
      <c r="AF53" s="613">
        <v>53254.2119205298</v>
      </c>
      <c r="AG53" s="609">
        <v>4799.587857847976</v>
      </c>
      <c r="AH53" s="609">
        <v>4445.2350479940933</v>
      </c>
      <c r="AI53" s="609">
        <v>4209.7996085148034</v>
      </c>
      <c r="AJ53" s="609">
        <v>4504.3050847457625</v>
      </c>
      <c r="AK53" s="609">
        <v>4645.1342118106395</v>
      </c>
      <c r="AL53" s="609">
        <v>6309.6531260915117</v>
      </c>
      <c r="AM53" s="609">
        <v>5052.9173867595819</v>
      </c>
      <c r="AN53" s="609">
        <v>5134.4417593209637</v>
      </c>
      <c r="AO53" s="609">
        <v>4677.4635025648995</v>
      </c>
      <c r="AP53" s="609">
        <v>5571.61467472816</v>
      </c>
      <c r="AQ53" s="609">
        <v>4909.7674854292954</v>
      </c>
      <c r="AR53" s="609">
        <v>4647.5959735996248</v>
      </c>
      <c r="AS53" s="609"/>
      <c r="AT53" s="613">
        <v>59535.278819501051</v>
      </c>
      <c r="AU53" s="609">
        <v>4618.7212400096878</v>
      </c>
      <c r="AV53" s="609">
        <v>4878.9659309021117</v>
      </c>
      <c r="AW53" s="609">
        <v>4878.9659309021117</v>
      </c>
      <c r="AX53" s="609">
        <v>4878.9659309021117</v>
      </c>
      <c r="AY53" s="609">
        <v>4878.9659309021117</v>
      </c>
      <c r="AZ53" s="609">
        <v>4878.9659309021117</v>
      </c>
      <c r="BA53" s="609">
        <v>4878.9659309021117</v>
      </c>
      <c r="BB53" s="609">
        <v>4878.9659309021117</v>
      </c>
      <c r="BC53" s="609">
        <v>4878.9659309021117</v>
      </c>
      <c r="BD53" s="609">
        <v>4878.9659309021117</v>
      </c>
      <c r="BE53" s="609">
        <v>4878.9659309021117</v>
      </c>
      <c r="BF53" s="609">
        <v>4878.9659309021117</v>
      </c>
      <c r="BG53" s="613">
        <v>58382.256217725604</v>
      </c>
    </row>
    <row r="54" spans="3:59">
      <c r="D54" s="614"/>
      <c r="E54" s="614"/>
      <c r="F54" s="614"/>
      <c r="G54" s="614"/>
      <c r="H54" s="614"/>
      <c r="I54" s="614"/>
      <c r="J54" s="614"/>
      <c r="K54" s="614"/>
      <c r="L54" s="614"/>
      <c r="M54" s="614"/>
      <c r="N54" s="614"/>
      <c r="O54" s="614"/>
      <c r="P54" s="614"/>
      <c r="Q54" s="614"/>
      <c r="R54" s="614"/>
      <c r="S54" s="614"/>
      <c r="T54" s="614"/>
      <c r="U54" s="614"/>
      <c r="V54" s="614"/>
      <c r="W54" s="614"/>
      <c r="X54" s="614"/>
      <c r="Y54" s="614"/>
      <c r="Z54" s="614"/>
      <c r="AA54" s="614"/>
      <c r="AB54" s="614"/>
      <c r="AC54" s="614"/>
      <c r="AD54" s="614"/>
      <c r="AE54" s="614"/>
      <c r="AF54" s="614"/>
      <c r="AG54" s="614"/>
      <c r="AH54" s="614"/>
      <c r="AI54" s="614"/>
      <c r="AJ54" s="614"/>
      <c r="AK54" s="614"/>
      <c r="AL54" s="614"/>
      <c r="AM54" s="614"/>
      <c r="AN54" s="614"/>
      <c r="AO54" s="614"/>
      <c r="AP54" s="614"/>
      <c r="AQ54" s="614"/>
      <c r="AR54" s="614"/>
      <c r="AS54" s="614"/>
      <c r="AT54" s="614"/>
      <c r="AU54" s="614"/>
      <c r="AV54" s="614"/>
      <c r="AW54" s="614"/>
      <c r="AX54" s="614"/>
      <c r="AY54" s="614"/>
      <c r="AZ54" s="614"/>
      <c r="BA54" s="614"/>
      <c r="BB54" s="614"/>
      <c r="BC54" s="614"/>
      <c r="BD54" s="614"/>
      <c r="BE54" s="614"/>
      <c r="BF54" s="614"/>
      <c r="BG54" s="614"/>
    </row>
    <row r="55" spans="3:59">
      <c r="D55" s="614"/>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614"/>
      <c r="T56" s="614"/>
      <c r="U56" s="614"/>
      <c r="V56" s="614"/>
      <c r="W56" s="614"/>
      <c r="X56" s="614"/>
      <c r="Y56" s="614"/>
      <c r="Z56" s="614"/>
      <c r="AA56" s="614"/>
      <c r="AB56" s="614"/>
      <c r="AC56" s="614"/>
      <c r="AD56" s="614"/>
      <c r="AE56" s="614"/>
      <c r="AF56" s="614"/>
      <c r="AG56" s="614"/>
      <c r="AH56" s="614"/>
      <c r="AI56" s="614"/>
      <c r="AJ56" s="614"/>
      <c r="AK56" s="614"/>
      <c r="AL56" s="614"/>
      <c r="AM56" s="614"/>
      <c r="AN56" s="614"/>
      <c r="AO56" s="614"/>
      <c r="AP56" s="614"/>
      <c r="AQ56" s="614"/>
      <c r="AR56" s="614"/>
      <c r="AS56" s="614"/>
      <c r="AT56" s="614"/>
      <c r="AU56" s="614"/>
      <c r="AV56" s="614"/>
      <c r="AW56" s="614"/>
      <c r="AX56" s="614"/>
      <c r="AY56" s="614"/>
      <c r="AZ56" s="614"/>
      <c r="BA56" s="614"/>
      <c r="BB56" s="614"/>
      <c r="BC56" s="614"/>
      <c r="BD56" s="614"/>
      <c r="BE56" s="614"/>
      <c r="BF56" s="614"/>
      <c r="BG56" s="614"/>
    </row>
    <row r="57" spans="3:59">
      <c r="S57" s="614"/>
      <c r="T57" s="614"/>
      <c r="U57" s="614"/>
      <c r="V57" s="614"/>
      <c r="W57" s="614"/>
      <c r="X57" s="614"/>
      <c r="Y57" s="614"/>
      <c r="Z57" s="614"/>
      <c r="AA57" s="614"/>
      <c r="AB57" s="614"/>
      <c r="AC57" s="614"/>
      <c r="AD57" s="614"/>
      <c r="AE57" s="614"/>
      <c r="AF57" s="614"/>
      <c r="AG57" s="614"/>
      <c r="AH57" s="614"/>
      <c r="AI57" s="614"/>
      <c r="AJ57" s="614"/>
      <c r="AK57" s="614"/>
      <c r="AL57" s="614"/>
      <c r="AM57" s="614"/>
      <c r="AN57" s="614"/>
      <c r="AO57" s="614"/>
      <c r="AP57" s="614"/>
      <c r="AQ57" s="614"/>
      <c r="AR57" s="614"/>
      <c r="AS57" s="614"/>
      <c r="AT57" s="614"/>
      <c r="AU57" s="614"/>
      <c r="AV57" s="614"/>
      <c r="AW57" s="614"/>
      <c r="AX57" s="614"/>
      <c r="AY57" s="614"/>
      <c r="AZ57" s="614"/>
      <c r="BA57" s="614"/>
      <c r="BB57" s="614"/>
      <c r="BC57" s="614"/>
      <c r="BD57" s="614"/>
      <c r="BE57" s="614"/>
      <c r="BF57" s="614"/>
      <c r="BG57" s="614"/>
    </row>
    <row r="58" spans="3:59">
      <c r="D58" s="496"/>
      <c r="S58" s="614"/>
      <c r="T58" s="614"/>
      <c r="U58" s="614"/>
      <c r="V58" s="614"/>
      <c r="W58" s="614"/>
      <c r="X58" s="614"/>
      <c r="Y58" s="614"/>
      <c r="Z58" s="614"/>
      <c r="AA58" s="614"/>
      <c r="AB58" s="614"/>
      <c r="AC58" s="614"/>
      <c r="AD58" s="614"/>
      <c r="AE58" s="614"/>
      <c r="AF58" s="614"/>
      <c r="AG58" s="614"/>
      <c r="AH58" s="614"/>
      <c r="AI58" s="614"/>
      <c r="AJ58" s="614"/>
      <c r="AK58" s="614"/>
      <c r="AL58" s="614"/>
      <c r="AM58" s="614"/>
      <c r="AN58" s="614"/>
      <c r="AO58" s="614"/>
      <c r="AP58" s="614"/>
      <c r="AQ58" s="614"/>
      <c r="AR58" s="614"/>
      <c r="AS58" s="614"/>
      <c r="AT58" s="614"/>
      <c r="AU58" s="614"/>
      <c r="AV58" s="614"/>
      <c r="AW58" s="614"/>
      <c r="AX58" s="614"/>
      <c r="AY58" s="614"/>
      <c r="AZ58" s="614"/>
      <c r="BA58" s="614"/>
      <c r="BB58" s="614"/>
      <c r="BC58" s="614"/>
      <c r="BD58" s="614"/>
      <c r="BE58" s="614"/>
      <c r="BF58" s="614"/>
      <c r="BG58" s="61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D60A4-0970-4F98-927B-FECAE69EDC94}">
  <sheetPr>
    <tabColor theme="0"/>
  </sheetPr>
  <dimension ref="A1:BT59"/>
  <sheetViews>
    <sheetView zoomScale="50" zoomScaleNormal="50" workbookViewId="0">
      <pane xSplit="3" ySplit="7" topLeftCell="BF8" activePane="bottomRight" state="frozen"/>
      <selection pane="topRight" activeCell="D1" sqref="D1"/>
      <selection pane="bottomLeft" activeCell="A8" sqref="A8"/>
      <selection pane="bottomRight" activeCell="BS76" sqref="BS76"/>
    </sheetView>
  </sheetViews>
  <sheetFormatPr defaultRowHeight="16.2"/>
  <cols>
    <col min="1" max="1" width="15.5546875" style="617" customWidth="1"/>
    <col min="2" max="2" width="18.6640625" style="617" customWidth="1"/>
    <col min="3" max="3" width="84.44140625" style="617" customWidth="1"/>
    <col min="4" max="14" width="20.33203125" style="618" bestFit="1" customWidth="1"/>
    <col min="15" max="15" width="20.5546875" style="618" bestFit="1" customWidth="1"/>
    <col min="16" max="16" width="22.33203125" style="619" bestFit="1" customWidth="1"/>
    <col min="17" max="17" width="23.77734375" style="617" customWidth="1"/>
    <col min="18" max="18" width="21.21875" style="618" customWidth="1"/>
    <col min="19" max="19" width="22.109375" style="618" bestFit="1" customWidth="1"/>
    <col min="20" max="21" width="21.109375" style="618" customWidth="1"/>
    <col min="22" max="23" width="23.109375" style="618" bestFit="1" customWidth="1"/>
    <col min="24" max="25" width="23.109375" style="618" customWidth="1"/>
    <col min="26" max="26" width="21.109375" style="618" customWidth="1"/>
    <col min="27" max="28" width="23.109375" style="618" customWidth="1"/>
    <col min="29" max="29" width="22.109375" style="618" bestFit="1" customWidth="1"/>
    <col min="30" max="30" width="26" style="618" bestFit="1" customWidth="1"/>
    <col min="31" max="31" width="23" style="617" customWidth="1"/>
    <col min="32" max="43" width="22.6640625" style="618" customWidth="1"/>
    <col min="44" max="44" width="25.21875" style="618" bestFit="1" customWidth="1"/>
    <col min="45" max="45" width="24.44140625" style="617" customWidth="1"/>
    <col min="46" max="49" width="17.6640625" style="618" bestFit="1" customWidth="1"/>
    <col min="50" max="50" width="18.88671875" style="618" bestFit="1" customWidth="1"/>
    <col min="51" max="54" width="18.21875" style="618" bestFit="1" customWidth="1"/>
    <col min="55" max="56" width="19.6640625" style="618" bestFit="1" customWidth="1"/>
    <col min="57" max="57" width="20.88671875" style="618" bestFit="1" customWidth="1"/>
    <col min="58" max="58" width="26.33203125" style="618" bestFit="1" customWidth="1"/>
    <col min="59" max="59" width="24.44140625" style="617" customWidth="1"/>
    <col min="60" max="71" width="17.6640625" style="618" bestFit="1" customWidth="1"/>
    <col min="72" max="72" width="24.44140625" style="617" customWidth="1"/>
    <col min="73" max="16384" width="8.88671875" style="618"/>
  </cols>
  <sheetData>
    <row r="1" spans="1:72">
      <c r="A1" s="617" t="s">
        <v>305</v>
      </c>
    </row>
    <row r="2" spans="1:72">
      <c r="A2" s="617" t="s">
        <v>306</v>
      </c>
      <c r="AC2" s="620"/>
    </row>
    <row r="3" spans="1:72">
      <c r="A3" s="617" t="s">
        <v>410</v>
      </c>
      <c r="P3" s="618">
        <v>17981518.850000001</v>
      </c>
      <c r="Q3" s="621"/>
      <c r="R3" s="619"/>
      <c r="S3" s="619"/>
      <c r="T3" s="619"/>
      <c r="U3" s="619"/>
      <c r="V3" s="619"/>
      <c r="W3" s="619"/>
      <c r="X3" s="619"/>
      <c r="Y3" s="619"/>
      <c r="Z3" s="619"/>
      <c r="AA3" s="619"/>
      <c r="AB3" s="619"/>
      <c r="AC3" s="619"/>
      <c r="AD3" s="619"/>
      <c r="AE3" s="621"/>
      <c r="AF3" s="619"/>
      <c r="AG3" s="619"/>
      <c r="AH3" s="619"/>
      <c r="AI3" s="619"/>
      <c r="AJ3" s="619"/>
      <c r="AK3" s="619"/>
      <c r="AL3" s="619"/>
      <c r="AM3" s="619"/>
      <c r="AN3" s="619"/>
      <c r="AO3" s="619"/>
      <c r="AP3" s="619"/>
      <c r="AQ3" s="622"/>
      <c r="AR3" s="622"/>
      <c r="AS3" s="622"/>
      <c r="AT3" s="619"/>
      <c r="AU3" s="619"/>
      <c r="AV3" s="619"/>
      <c r="AW3" s="619"/>
      <c r="AX3" s="619"/>
      <c r="AY3" s="619"/>
      <c r="AZ3" s="619"/>
      <c r="BA3" s="619"/>
      <c r="BB3" s="619"/>
      <c r="BC3" s="619"/>
      <c r="BD3" s="619"/>
      <c r="BE3" s="622"/>
      <c r="BF3" s="622"/>
      <c r="BG3" s="622"/>
      <c r="BH3" s="619"/>
      <c r="BI3" s="619"/>
      <c r="BJ3" s="619"/>
      <c r="BK3" s="619"/>
      <c r="BL3" s="619"/>
      <c r="BM3" s="619"/>
      <c r="BN3" s="619"/>
      <c r="BO3" s="619"/>
      <c r="BP3" s="619"/>
      <c r="BQ3" s="619"/>
      <c r="BR3" s="619"/>
      <c r="BS3" s="622"/>
      <c r="BT3" s="622"/>
    </row>
    <row r="4" spans="1:72">
      <c r="A4" s="617" t="s">
        <v>589</v>
      </c>
      <c r="P4" s="618"/>
      <c r="Q4" s="621"/>
      <c r="R4" s="619"/>
      <c r="S4" s="619"/>
      <c r="T4" s="619"/>
      <c r="U4" s="619"/>
      <c r="V4" s="619"/>
      <c r="W4" s="619"/>
      <c r="X4" s="619"/>
      <c r="Y4" s="619"/>
      <c r="Z4" s="619"/>
      <c r="AA4" s="619"/>
      <c r="AB4" s="619"/>
      <c r="AC4" s="619"/>
      <c r="AD4" s="619"/>
      <c r="AE4" s="621"/>
      <c r="AF4" s="623"/>
      <c r="AG4" s="619"/>
      <c r="AH4" s="619"/>
      <c r="AI4" s="619"/>
      <c r="AJ4" s="619"/>
      <c r="AK4" s="619"/>
      <c r="AL4" s="619"/>
      <c r="AM4" s="619"/>
      <c r="AN4" s="619"/>
      <c r="AO4" s="619"/>
      <c r="AP4" s="619"/>
      <c r="AQ4" s="619"/>
      <c r="AR4" s="619"/>
      <c r="AS4" s="621"/>
      <c r="AT4" s="623"/>
      <c r="AU4" s="619"/>
      <c r="AV4" s="619"/>
      <c r="AW4" s="619"/>
      <c r="AX4" s="619"/>
      <c r="AY4" s="619"/>
      <c r="AZ4" s="619"/>
      <c r="BA4" s="619"/>
      <c r="BB4" s="619"/>
      <c r="BC4" s="619"/>
      <c r="BD4" s="619"/>
      <c r="BE4" s="619"/>
      <c r="BF4" s="619"/>
      <c r="BG4" s="621"/>
      <c r="BH4" s="623"/>
      <c r="BI4" s="619"/>
      <c r="BJ4" s="619"/>
      <c r="BK4" s="619"/>
      <c r="BL4" s="619"/>
      <c r="BM4" s="619"/>
      <c r="BN4" s="619"/>
      <c r="BO4" s="619"/>
      <c r="BP4" s="619"/>
      <c r="BQ4" s="619"/>
      <c r="BR4" s="619"/>
      <c r="BS4" s="619"/>
      <c r="BT4" s="621"/>
    </row>
    <row r="5" spans="1:72" ht="16.8" thickBot="1">
      <c r="A5" s="617" t="s">
        <v>590</v>
      </c>
      <c r="P5" s="618"/>
      <c r="Q5" s="621"/>
      <c r="R5" s="619"/>
      <c r="S5" s="619"/>
      <c r="T5" s="619"/>
      <c r="U5" s="619"/>
      <c r="V5" s="619"/>
      <c r="W5" s="619"/>
      <c r="X5" s="619"/>
      <c r="Y5" s="619"/>
      <c r="Z5" s="619"/>
      <c r="AA5" s="619"/>
      <c r="AB5" s="619"/>
      <c r="AC5" s="619"/>
      <c r="AD5" s="619"/>
      <c r="AE5" s="621"/>
      <c r="AF5" s="619"/>
      <c r="AG5" s="619"/>
      <c r="AH5" s="619"/>
      <c r="AI5" s="619"/>
      <c r="AJ5" s="619"/>
      <c r="AK5" s="619"/>
      <c r="AL5" s="619"/>
      <c r="AM5" s="619"/>
      <c r="AN5" s="619"/>
      <c r="AO5" s="619"/>
      <c r="AP5" s="619"/>
      <c r="AQ5" s="619"/>
      <c r="AR5" s="619"/>
      <c r="AS5" s="621"/>
      <c r="AT5" s="619"/>
      <c r="AU5" s="619"/>
      <c r="AV5" s="619"/>
      <c r="AW5" s="619"/>
      <c r="AX5" s="619"/>
      <c r="AY5" s="619"/>
      <c r="AZ5" s="619"/>
      <c r="BA5" s="619"/>
      <c r="BB5" s="619"/>
      <c r="BC5" s="619"/>
      <c r="BD5" s="619"/>
      <c r="BE5" s="619"/>
      <c r="BF5" s="619"/>
      <c r="BG5" s="621"/>
      <c r="BH5" s="619"/>
      <c r="BI5" s="619"/>
      <c r="BJ5" s="619"/>
      <c r="BK5" s="619"/>
      <c r="BL5" s="619"/>
      <c r="BM5" s="619"/>
      <c r="BN5" s="619"/>
      <c r="BO5" s="619"/>
      <c r="BP5" s="619"/>
      <c r="BQ5" s="619"/>
      <c r="BR5" s="619"/>
      <c r="BS5" s="619"/>
      <c r="BT5" s="621"/>
    </row>
    <row r="6" spans="1:72" s="617" customFormat="1" ht="16.8" thickBot="1">
      <c r="D6" s="624" t="s">
        <v>307</v>
      </c>
      <c r="E6" s="625"/>
      <c r="F6" s="625"/>
      <c r="G6" s="625"/>
      <c r="H6" s="625"/>
      <c r="I6" s="625"/>
      <c r="J6" s="625"/>
      <c r="K6" s="625"/>
      <c r="L6" s="625"/>
      <c r="M6" s="625"/>
      <c r="N6" s="625"/>
      <c r="O6" s="625"/>
      <c r="P6" s="625"/>
      <c r="Q6" s="626"/>
      <c r="R6" s="627" t="s">
        <v>308</v>
      </c>
      <c r="S6" s="628"/>
      <c r="T6" s="628"/>
      <c r="U6" s="628"/>
      <c r="V6" s="628"/>
      <c r="W6" s="628"/>
      <c r="X6" s="628"/>
      <c r="Y6" s="628"/>
      <c r="Z6" s="628"/>
      <c r="AA6" s="628"/>
      <c r="AB6" s="628"/>
      <c r="AC6" s="628"/>
      <c r="AD6" s="628"/>
      <c r="AE6" s="629"/>
      <c r="AF6" s="627" t="s">
        <v>309</v>
      </c>
      <c r="AG6" s="628"/>
      <c r="AH6" s="628"/>
      <c r="AI6" s="628"/>
      <c r="AJ6" s="628"/>
      <c r="AK6" s="628"/>
      <c r="AL6" s="628"/>
      <c r="AM6" s="628"/>
      <c r="AN6" s="628"/>
      <c r="AO6" s="628"/>
      <c r="AP6" s="628"/>
      <c r="AQ6" s="628"/>
      <c r="AR6" s="628"/>
      <c r="AS6" s="629"/>
      <c r="AT6" s="627" t="s">
        <v>405</v>
      </c>
      <c r="AU6" s="628"/>
      <c r="AV6" s="628"/>
      <c r="AW6" s="628"/>
      <c r="AX6" s="628"/>
      <c r="AY6" s="628"/>
      <c r="AZ6" s="628"/>
      <c r="BA6" s="628"/>
      <c r="BB6" s="628"/>
      <c r="BC6" s="628"/>
      <c r="BD6" s="628"/>
      <c r="BE6" s="628"/>
      <c r="BF6" s="628"/>
      <c r="BG6" s="629"/>
      <c r="BH6" s="627" t="s">
        <v>411</v>
      </c>
      <c r="BI6" s="628"/>
      <c r="BJ6" s="628"/>
      <c r="BK6" s="628"/>
      <c r="BL6" s="628"/>
      <c r="BM6" s="628"/>
      <c r="BN6" s="628"/>
      <c r="BO6" s="628"/>
      <c r="BP6" s="628"/>
      <c r="BQ6" s="628"/>
      <c r="BR6" s="628"/>
      <c r="BS6" s="628"/>
      <c r="BT6" s="629"/>
    </row>
    <row r="7" spans="1:72" s="617" customFormat="1">
      <c r="A7" s="630"/>
      <c r="B7" s="631" t="s">
        <v>310</v>
      </c>
      <c r="C7" s="632" t="s">
        <v>311</v>
      </c>
      <c r="D7" s="633" t="s">
        <v>312</v>
      </c>
      <c r="E7" s="634" t="s">
        <v>313</v>
      </c>
      <c r="F7" s="634" t="s">
        <v>314</v>
      </c>
      <c r="G7" s="634" t="s">
        <v>315</v>
      </c>
      <c r="H7" s="634" t="s">
        <v>316</v>
      </c>
      <c r="I7" s="634" t="s">
        <v>317</v>
      </c>
      <c r="J7" s="634" t="s">
        <v>318</v>
      </c>
      <c r="K7" s="634" t="s">
        <v>319</v>
      </c>
      <c r="L7" s="634" t="s">
        <v>320</v>
      </c>
      <c r="M7" s="634" t="s">
        <v>321</v>
      </c>
      <c r="N7" s="634" t="s">
        <v>322</v>
      </c>
      <c r="O7" s="634" t="s">
        <v>323</v>
      </c>
      <c r="P7" s="634" t="s">
        <v>324</v>
      </c>
      <c r="Q7" s="635" t="s">
        <v>325</v>
      </c>
      <c r="R7" s="633" t="s">
        <v>312</v>
      </c>
      <c r="S7" s="634" t="s">
        <v>313</v>
      </c>
      <c r="T7" s="634" t="s">
        <v>314</v>
      </c>
      <c r="U7" s="634" t="s">
        <v>315</v>
      </c>
      <c r="V7" s="634" t="s">
        <v>316</v>
      </c>
      <c r="W7" s="634" t="s">
        <v>317</v>
      </c>
      <c r="X7" s="634" t="s">
        <v>318</v>
      </c>
      <c r="Y7" s="634" t="s">
        <v>319</v>
      </c>
      <c r="Z7" s="634" t="s">
        <v>320</v>
      </c>
      <c r="AA7" s="634" t="s">
        <v>321</v>
      </c>
      <c r="AB7" s="634" t="s">
        <v>322</v>
      </c>
      <c r="AC7" s="634" t="s">
        <v>323</v>
      </c>
      <c r="AD7" s="634" t="s">
        <v>371</v>
      </c>
      <c r="AE7" s="636" t="s">
        <v>326</v>
      </c>
      <c r="AF7" s="633" t="s">
        <v>312</v>
      </c>
      <c r="AG7" s="634" t="s">
        <v>313</v>
      </c>
      <c r="AH7" s="634" t="s">
        <v>314</v>
      </c>
      <c r="AI7" s="634" t="s">
        <v>315</v>
      </c>
      <c r="AJ7" s="634" t="s">
        <v>316</v>
      </c>
      <c r="AK7" s="634" t="s">
        <v>317</v>
      </c>
      <c r="AL7" s="634" t="s">
        <v>318</v>
      </c>
      <c r="AM7" s="634" t="s">
        <v>319</v>
      </c>
      <c r="AN7" s="634" t="s">
        <v>320</v>
      </c>
      <c r="AO7" s="634" t="s">
        <v>321</v>
      </c>
      <c r="AP7" s="634" t="s">
        <v>322</v>
      </c>
      <c r="AQ7" s="634" t="s">
        <v>323</v>
      </c>
      <c r="AR7" s="634" t="s">
        <v>382</v>
      </c>
      <c r="AS7" s="636" t="s">
        <v>327</v>
      </c>
      <c r="AT7" s="633" t="s">
        <v>312</v>
      </c>
      <c r="AU7" s="634" t="s">
        <v>313</v>
      </c>
      <c r="AV7" s="634" t="s">
        <v>314</v>
      </c>
      <c r="AW7" s="634" t="s">
        <v>315</v>
      </c>
      <c r="AX7" s="634" t="s">
        <v>316</v>
      </c>
      <c r="AY7" s="634" t="s">
        <v>317</v>
      </c>
      <c r="AZ7" s="634" t="s">
        <v>318</v>
      </c>
      <c r="BA7" s="634" t="s">
        <v>319</v>
      </c>
      <c r="BB7" s="634" t="s">
        <v>320</v>
      </c>
      <c r="BC7" s="634" t="s">
        <v>321</v>
      </c>
      <c r="BD7" s="634" t="s">
        <v>322</v>
      </c>
      <c r="BE7" s="634" t="s">
        <v>323</v>
      </c>
      <c r="BF7" s="634" t="s">
        <v>506</v>
      </c>
      <c r="BG7" s="636" t="s">
        <v>404</v>
      </c>
      <c r="BH7" s="633" t="s">
        <v>312</v>
      </c>
      <c r="BI7" s="634" t="s">
        <v>313</v>
      </c>
      <c r="BJ7" s="634" t="s">
        <v>314</v>
      </c>
      <c r="BK7" s="634" t="s">
        <v>315</v>
      </c>
      <c r="BL7" s="634" t="s">
        <v>316</v>
      </c>
      <c r="BM7" s="634" t="s">
        <v>317</v>
      </c>
      <c r="BN7" s="634" t="s">
        <v>318</v>
      </c>
      <c r="BO7" s="634" t="s">
        <v>319</v>
      </c>
      <c r="BP7" s="634" t="s">
        <v>320</v>
      </c>
      <c r="BQ7" s="634" t="s">
        <v>321</v>
      </c>
      <c r="BR7" s="634" t="s">
        <v>322</v>
      </c>
      <c r="BS7" s="634" t="s">
        <v>323</v>
      </c>
      <c r="BT7" s="636" t="s">
        <v>412</v>
      </c>
    </row>
    <row r="8" spans="1:72">
      <c r="A8" s="637"/>
      <c r="B8" s="638" t="s">
        <v>328</v>
      </c>
      <c r="C8" s="639" t="s">
        <v>239</v>
      </c>
      <c r="D8" s="640">
        <v>30240619.459776297</v>
      </c>
      <c r="E8" s="641">
        <v>32772230.883044001</v>
      </c>
      <c r="F8" s="641">
        <v>33259616.7636283</v>
      </c>
      <c r="G8" s="641">
        <v>38032841.643719301</v>
      </c>
      <c r="H8" s="641">
        <v>39021488.567047603</v>
      </c>
      <c r="I8" s="641">
        <v>39817590.900979497</v>
      </c>
      <c r="J8" s="641">
        <v>41294758.527023397</v>
      </c>
      <c r="K8" s="641">
        <v>42886251.247947</v>
      </c>
      <c r="L8" s="641">
        <v>44059237.9962954</v>
      </c>
      <c r="M8" s="641">
        <v>44095560.689349599</v>
      </c>
      <c r="N8" s="641">
        <v>43616479.979387604</v>
      </c>
      <c r="O8" s="641">
        <v>43063426.903858602</v>
      </c>
      <c r="P8" s="641">
        <v>2832344.9999994114</v>
      </c>
      <c r="Q8" s="642">
        <v>474992448.56205601</v>
      </c>
      <c r="R8" s="640">
        <v>40178538.679999985</v>
      </c>
      <c r="S8" s="643">
        <v>42563019.474989302</v>
      </c>
      <c r="T8" s="641">
        <v>42821435.770165443</v>
      </c>
      <c r="U8" s="641">
        <v>42897451.544569984</v>
      </c>
      <c r="V8" s="641">
        <v>41846974.469829969</v>
      </c>
      <c r="W8" s="641">
        <v>41281821.607280031</v>
      </c>
      <c r="X8" s="641">
        <v>41291370.393440008</v>
      </c>
      <c r="Y8" s="641">
        <v>41724681.755485989</v>
      </c>
      <c r="Z8" s="641">
        <v>41994657.356036961</v>
      </c>
      <c r="AA8" s="641">
        <v>42606731.850560009</v>
      </c>
      <c r="AB8" s="641">
        <v>42656826.692839958</v>
      </c>
      <c r="AC8" s="641">
        <v>42418610.947793089</v>
      </c>
      <c r="AD8" s="641">
        <v>18806922.457009256</v>
      </c>
      <c r="AE8" s="644">
        <v>523089043</v>
      </c>
      <c r="AF8" s="645">
        <v>40582237.074123427</v>
      </c>
      <c r="AG8" s="646">
        <v>42436997.091877103</v>
      </c>
      <c r="AH8" s="646">
        <v>42938428</v>
      </c>
      <c r="AI8" s="646">
        <v>43083671</v>
      </c>
      <c r="AJ8" s="646">
        <v>42546166</v>
      </c>
      <c r="AK8" s="646">
        <v>42649746</v>
      </c>
      <c r="AL8" s="646">
        <v>42884290</v>
      </c>
      <c r="AM8" s="646">
        <v>43091810</v>
      </c>
      <c r="AN8" s="646">
        <v>43624029</v>
      </c>
      <c r="AO8" s="646">
        <v>43801942.298371986</v>
      </c>
      <c r="AP8" s="646">
        <v>43529617</v>
      </c>
      <c r="AQ8" s="646">
        <v>43170903.36060074</v>
      </c>
      <c r="AR8" s="646">
        <v>112815969.15151334</v>
      </c>
      <c r="AS8" s="647">
        <v>627155805.97648656</v>
      </c>
      <c r="AT8" s="645">
        <v>41637303</v>
      </c>
      <c r="AU8" s="646">
        <v>43617912</v>
      </c>
      <c r="AV8" s="646">
        <v>44448962</v>
      </c>
      <c r="AW8" s="646">
        <v>44316876</v>
      </c>
      <c r="AX8" s="646">
        <v>43717922</v>
      </c>
      <c r="AY8" s="646">
        <v>43920676</v>
      </c>
      <c r="AZ8" s="646">
        <v>43565656</v>
      </c>
      <c r="BA8" s="646">
        <v>43999905</v>
      </c>
      <c r="BB8" s="646">
        <v>43658036.665152155</v>
      </c>
      <c r="BC8" s="646">
        <v>43480766</v>
      </c>
      <c r="BD8" s="646">
        <v>43826634</v>
      </c>
      <c r="BE8" s="646">
        <v>41513569</v>
      </c>
      <c r="BF8" s="646">
        <v>45218488.334847867</v>
      </c>
      <c r="BG8" s="647">
        <v>566922706</v>
      </c>
      <c r="BH8" s="645">
        <v>42159043</v>
      </c>
      <c r="BI8" s="646">
        <v>45577617.636363633</v>
      </c>
      <c r="BJ8" s="646">
        <v>45577617.636363633</v>
      </c>
      <c r="BK8" s="646">
        <v>45577617.636363633</v>
      </c>
      <c r="BL8" s="646">
        <v>45577617.636363633</v>
      </c>
      <c r="BM8" s="646">
        <v>45577617.636363633</v>
      </c>
      <c r="BN8" s="646">
        <v>45577617.636363633</v>
      </c>
      <c r="BO8" s="646">
        <v>45577617.636363633</v>
      </c>
      <c r="BP8" s="646">
        <v>45577617.636363633</v>
      </c>
      <c r="BQ8" s="646">
        <v>45577617.636363633</v>
      </c>
      <c r="BR8" s="646">
        <v>45577617.636363633</v>
      </c>
      <c r="BS8" s="646">
        <v>45577617.636363633</v>
      </c>
      <c r="BT8" s="647">
        <v>543512837</v>
      </c>
    </row>
    <row r="9" spans="1:72">
      <c r="A9" s="637"/>
      <c r="B9" s="638" t="s">
        <v>329</v>
      </c>
      <c r="C9" s="639" t="s">
        <v>240</v>
      </c>
      <c r="D9" s="640">
        <v>859681.51011050015</v>
      </c>
      <c r="E9" s="641">
        <v>1025486.8092054001</v>
      </c>
      <c r="F9" s="641">
        <v>1346915.7070115006</v>
      </c>
      <c r="G9" s="641">
        <v>1319911.4044904001</v>
      </c>
      <c r="H9" s="641">
        <v>1553454.5960694002</v>
      </c>
      <c r="I9" s="641">
        <v>2157183.7596289995</v>
      </c>
      <c r="J9" s="641">
        <v>2318189.0607305001</v>
      </c>
      <c r="K9" s="641">
        <v>2827795.7300205003</v>
      </c>
      <c r="L9" s="641">
        <v>2741850.5694519989</v>
      </c>
      <c r="M9" s="641">
        <v>2452613.2539055003</v>
      </c>
      <c r="N9" s="641">
        <v>1948848.2878478989</v>
      </c>
      <c r="O9" s="641">
        <v>1423860.5197307002</v>
      </c>
      <c r="P9" s="641">
        <v>-29.190000007860363</v>
      </c>
      <c r="Q9" s="642">
        <v>21975762.018203296</v>
      </c>
      <c r="R9" s="640">
        <v>829699.54</v>
      </c>
      <c r="S9" s="643">
        <v>1020724.3362185725</v>
      </c>
      <c r="T9" s="641">
        <v>1259710.160346875</v>
      </c>
      <c r="U9" s="641">
        <v>1264053.6680600001</v>
      </c>
      <c r="V9" s="641">
        <v>946570.74732999981</v>
      </c>
      <c r="W9" s="641">
        <v>1352596.9120799999</v>
      </c>
      <c r="X9" s="641">
        <v>1290137.1786399998</v>
      </c>
      <c r="Y9" s="641">
        <v>1157293.2722219997</v>
      </c>
      <c r="Z9" s="641">
        <v>1335352.7863789999</v>
      </c>
      <c r="AA9" s="641">
        <v>1323683.4395839998</v>
      </c>
      <c r="AB9" s="641">
        <v>1352242.39087515</v>
      </c>
      <c r="AC9" s="641">
        <v>1580978.5401813141</v>
      </c>
      <c r="AD9" s="641">
        <v>2809692.0280830897</v>
      </c>
      <c r="AE9" s="644">
        <v>17522735</v>
      </c>
      <c r="AF9" s="645">
        <v>854200.57756613975</v>
      </c>
      <c r="AG9" s="646">
        <v>856833.02</v>
      </c>
      <c r="AH9" s="646">
        <v>838109</v>
      </c>
      <c r="AI9" s="646">
        <v>1247525</v>
      </c>
      <c r="AJ9" s="646">
        <v>1290471</v>
      </c>
      <c r="AK9" s="646">
        <v>1396022</v>
      </c>
      <c r="AL9" s="646">
        <v>1420828</v>
      </c>
      <c r="AM9" s="646">
        <v>1468046</v>
      </c>
      <c r="AN9" s="646">
        <v>2930171</v>
      </c>
      <c r="AO9" s="646">
        <v>1460392.205938</v>
      </c>
      <c r="AP9" s="646">
        <v>1675593</v>
      </c>
      <c r="AQ9" s="646">
        <v>1557005.1490983795</v>
      </c>
      <c r="AR9" s="646">
        <v>-2131826.2400823198</v>
      </c>
      <c r="AS9" s="647">
        <v>14863369.712520201</v>
      </c>
      <c r="AT9" s="645">
        <v>881355</v>
      </c>
      <c r="AU9" s="646">
        <v>1121471</v>
      </c>
      <c r="AV9" s="646">
        <v>1301315</v>
      </c>
      <c r="AW9" s="646">
        <v>1270785</v>
      </c>
      <c r="AX9" s="646">
        <v>1237328</v>
      </c>
      <c r="AY9" s="646">
        <v>1571734</v>
      </c>
      <c r="AZ9" s="646">
        <v>1452016</v>
      </c>
      <c r="BA9" s="646">
        <v>2771967</v>
      </c>
      <c r="BB9" s="646">
        <v>4361099.7986560054</v>
      </c>
      <c r="BC9" s="646">
        <v>1365046</v>
      </c>
      <c r="BD9" s="646">
        <v>1691127</v>
      </c>
      <c r="BE9" s="646">
        <v>875016.01000000106</v>
      </c>
      <c r="BF9" s="646">
        <v>-2378235.8086560071</v>
      </c>
      <c r="BG9" s="647">
        <v>17522024</v>
      </c>
      <c r="BH9" s="645">
        <v>894022</v>
      </c>
      <c r="BI9" s="646">
        <v>1426993.1818181819</v>
      </c>
      <c r="BJ9" s="646">
        <v>1426993.1818181819</v>
      </c>
      <c r="BK9" s="646">
        <v>1426993.1818181819</v>
      </c>
      <c r="BL9" s="646">
        <v>1426993.1818181819</v>
      </c>
      <c r="BM9" s="646">
        <v>1426993.1818181819</v>
      </c>
      <c r="BN9" s="646">
        <v>1426993.1818181819</v>
      </c>
      <c r="BO9" s="646">
        <v>1426993.1818181819</v>
      </c>
      <c r="BP9" s="646">
        <v>1426993.1818181819</v>
      </c>
      <c r="BQ9" s="646">
        <v>1426993.1818181819</v>
      </c>
      <c r="BR9" s="646">
        <v>1426993.1818181819</v>
      </c>
      <c r="BS9" s="646">
        <v>1426993.1818181819</v>
      </c>
      <c r="BT9" s="647">
        <v>16590947</v>
      </c>
    </row>
    <row r="10" spans="1:72">
      <c r="A10" s="637"/>
      <c r="B10" s="638" t="s">
        <v>330</v>
      </c>
      <c r="C10" s="639" t="s">
        <v>241</v>
      </c>
      <c r="D10" s="640"/>
      <c r="E10" s="641">
        <v>50960</v>
      </c>
      <c r="F10" s="641">
        <v>2230040.9300000002</v>
      </c>
      <c r="G10" s="641">
        <v>485986.2</v>
      </c>
      <c r="H10" s="641">
        <v>255947.18</v>
      </c>
      <c r="I10" s="641">
        <v>52900.219999999994</v>
      </c>
      <c r="J10" s="641">
        <v>39788.479999999996</v>
      </c>
      <c r="K10" s="641">
        <v>25532.489999999998</v>
      </c>
      <c r="L10" s="641">
        <v>36081.15</v>
      </c>
      <c r="M10" s="641">
        <v>45870.83</v>
      </c>
      <c r="N10" s="641">
        <v>725455.7</v>
      </c>
      <c r="O10" s="641">
        <v>21820.080932699999</v>
      </c>
      <c r="P10" s="641">
        <v>559592.11000000115</v>
      </c>
      <c r="Q10" s="642">
        <v>4529975.370932701</v>
      </c>
      <c r="R10" s="640"/>
      <c r="S10" s="643">
        <v>0</v>
      </c>
      <c r="T10" s="641">
        <v>0</v>
      </c>
      <c r="U10" s="641">
        <v>0</v>
      </c>
      <c r="V10" s="641">
        <v>0</v>
      </c>
      <c r="W10" s="641">
        <v>0</v>
      </c>
      <c r="X10" s="641">
        <v>0</v>
      </c>
      <c r="Y10" s="641">
        <v>11941</v>
      </c>
      <c r="Z10" s="641">
        <v>0</v>
      </c>
      <c r="AA10" s="641">
        <v>58880</v>
      </c>
      <c r="AB10" s="641">
        <v>47836</v>
      </c>
      <c r="AC10" s="641">
        <v>1026960</v>
      </c>
      <c r="AD10" s="641">
        <v>3562472</v>
      </c>
      <c r="AE10" s="644">
        <v>4708089</v>
      </c>
      <c r="AF10" s="645">
        <v>0</v>
      </c>
      <c r="AG10" s="646">
        <v>999143</v>
      </c>
      <c r="AH10" s="646">
        <v>296892</v>
      </c>
      <c r="AI10" s="646">
        <v>726998</v>
      </c>
      <c r="AJ10" s="646">
        <v>346912</v>
      </c>
      <c r="AK10" s="646">
        <v>402136</v>
      </c>
      <c r="AL10" s="646">
        <v>1655006</v>
      </c>
      <c r="AM10" s="646">
        <v>855143</v>
      </c>
      <c r="AN10" s="646">
        <v>456922</v>
      </c>
      <c r="AO10" s="646">
        <v>1171647.56</v>
      </c>
      <c r="AP10" s="646">
        <v>749251</v>
      </c>
      <c r="AQ10" s="646">
        <v>-503112.47328665963</v>
      </c>
      <c r="AR10" s="646">
        <v>5254170.4589600647</v>
      </c>
      <c r="AS10" s="647">
        <v>12411108.545673406</v>
      </c>
      <c r="AT10" s="645">
        <v>0</v>
      </c>
      <c r="AU10" s="646">
        <v>3922</v>
      </c>
      <c r="AV10" s="646">
        <v>917419</v>
      </c>
      <c r="AW10" s="646">
        <v>449999</v>
      </c>
      <c r="AX10" s="646">
        <v>502408</v>
      </c>
      <c r="AY10" s="646">
        <v>5091</v>
      </c>
      <c r="AZ10" s="646">
        <v>445510</v>
      </c>
      <c r="BA10" s="646">
        <v>538064</v>
      </c>
      <c r="BB10" s="646">
        <v>873036.55999999994</v>
      </c>
      <c r="BC10" s="646">
        <v>496469</v>
      </c>
      <c r="BD10" s="646">
        <v>123966</v>
      </c>
      <c r="BE10" s="646">
        <v>741308.29999999981</v>
      </c>
      <c r="BF10" s="646">
        <v>6042346.1399999997</v>
      </c>
      <c r="BG10" s="647">
        <v>11139539</v>
      </c>
      <c r="BH10" s="645">
        <v>0</v>
      </c>
      <c r="BI10" s="646">
        <v>2573469.2727272729</v>
      </c>
      <c r="BJ10" s="646">
        <v>2573469.2727272729</v>
      </c>
      <c r="BK10" s="646">
        <v>2573469.2727272729</v>
      </c>
      <c r="BL10" s="646">
        <v>2573469.2727272729</v>
      </c>
      <c r="BM10" s="646">
        <v>2573469.2727272729</v>
      </c>
      <c r="BN10" s="646">
        <v>2573469.2727272729</v>
      </c>
      <c r="BO10" s="646">
        <v>2573469.2727272729</v>
      </c>
      <c r="BP10" s="646">
        <v>2573469.2727272729</v>
      </c>
      <c r="BQ10" s="646">
        <v>2573469.2727272729</v>
      </c>
      <c r="BR10" s="646">
        <v>2573469.2727272729</v>
      </c>
      <c r="BS10" s="646">
        <v>2573469.2727272729</v>
      </c>
      <c r="BT10" s="647">
        <v>28308162</v>
      </c>
    </row>
    <row r="11" spans="1:72">
      <c r="A11" s="637"/>
      <c r="B11" s="638" t="s">
        <v>331</v>
      </c>
      <c r="C11" s="639" t="s">
        <v>242</v>
      </c>
      <c r="D11" s="640"/>
      <c r="E11" s="641">
        <v>0.74961920000000004</v>
      </c>
      <c r="F11" s="641">
        <v>1.1603808</v>
      </c>
      <c r="G11" s="641"/>
      <c r="H11" s="641"/>
      <c r="I11" s="641">
        <v>1.7977344000000004</v>
      </c>
      <c r="J11" s="641">
        <v>2.0022655999999999</v>
      </c>
      <c r="K11" s="641"/>
      <c r="L11" s="641"/>
      <c r="M11" s="641">
        <v>25.35</v>
      </c>
      <c r="N11" s="641"/>
      <c r="O11" s="641"/>
      <c r="P11" s="641">
        <v>-7.1054273576010019E-15</v>
      </c>
      <c r="Q11" s="642">
        <v>31.059999999999995</v>
      </c>
      <c r="R11" s="640"/>
      <c r="S11" s="643"/>
      <c r="T11" s="641"/>
      <c r="U11" s="641">
        <v>0</v>
      </c>
      <c r="V11" s="641">
        <v>0</v>
      </c>
      <c r="W11" s="641">
        <v>0</v>
      </c>
      <c r="X11" s="641">
        <v>0</v>
      </c>
      <c r="Y11" s="641">
        <v>0</v>
      </c>
      <c r="Z11" s="641">
        <v>0</v>
      </c>
      <c r="AA11" s="641">
        <v>0</v>
      </c>
      <c r="AB11" s="641">
        <v>0</v>
      </c>
      <c r="AC11" s="641">
        <v>0</v>
      </c>
      <c r="AD11" s="641">
        <v>0</v>
      </c>
      <c r="AE11" s="644">
        <v>0</v>
      </c>
      <c r="AF11" s="645">
        <v>0</v>
      </c>
      <c r="AG11" s="646">
        <v>0</v>
      </c>
      <c r="AH11" s="646">
        <v>0</v>
      </c>
      <c r="AI11" s="646">
        <v>0</v>
      </c>
      <c r="AJ11" s="646">
        <v>0</v>
      </c>
      <c r="AK11" s="646">
        <v>0</v>
      </c>
      <c r="AL11" s="646">
        <v>0</v>
      </c>
      <c r="AM11" s="646">
        <v>0</v>
      </c>
      <c r="AN11" s="646">
        <v>367</v>
      </c>
      <c r="AO11" s="646">
        <v>0</v>
      </c>
      <c r="AP11" s="646">
        <v>0</v>
      </c>
      <c r="AQ11" s="646">
        <v>0</v>
      </c>
      <c r="AR11" s="646">
        <v>-367</v>
      </c>
      <c r="AS11" s="647">
        <v>0</v>
      </c>
      <c r="AT11" s="645">
        <v>0</v>
      </c>
      <c r="AU11" s="646">
        <v>0</v>
      </c>
      <c r="AV11" s="646">
        <v>0</v>
      </c>
      <c r="AW11" s="646">
        <v>0</v>
      </c>
      <c r="AX11" s="646">
        <v>0</v>
      </c>
      <c r="AY11" s="646">
        <v>0</v>
      </c>
      <c r="AZ11" s="646">
        <v>0</v>
      </c>
      <c r="BA11" s="646">
        <v>0</v>
      </c>
      <c r="BB11" s="646">
        <v>0</v>
      </c>
      <c r="BC11" s="646">
        <v>0</v>
      </c>
      <c r="BD11" s="646">
        <v>0</v>
      </c>
      <c r="BE11" s="646">
        <v>0</v>
      </c>
      <c r="BF11" s="646">
        <v>0</v>
      </c>
      <c r="BG11" s="647">
        <v>0</v>
      </c>
      <c r="BH11" s="645">
        <v>0</v>
      </c>
      <c r="BI11" s="646">
        <v>0</v>
      </c>
      <c r="BJ11" s="646">
        <v>0</v>
      </c>
      <c r="BK11" s="646">
        <v>0</v>
      </c>
      <c r="BL11" s="646">
        <v>0</v>
      </c>
      <c r="BM11" s="646">
        <v>0</v>
      </c>
      <c r="BN11" s="646">
        <v>0</v>
      </c>
      <c r="BO11" s="646">
        <v>0</v>
      </c>
      <c r="BP11" s="646">
        <v>0</v>
      </c>
      <c r="BQ11" s="646">
        <v>0</v>
      </c>
      <c r="BR11" s="646">
        <v>0</v>
      </c>
      <c r="BS11" s="646">
        <v>0</v>
      </c>
      <c r="BT11" s="647">
        <v>0</v>
      </c>
    </row>
    <row r="12" spans="1:72">
      <c r="A12" s="637"/>
      <c r="B12" s="638" t="s">
        <v>332</v>
      </c>
      <c r="C12" s="639" t="s">
        <v>243</v>
      </c>
      <c r="D12" s="640"/>
      <c r="E12" s="641">
        <v>8552.0391964999963</v>
      </c>
      <c r="F12" s="641">
        <v>785.66702309999903</v>
      </c>
      <c r="G12" s="641">
        <v>10811.585859399998</v>
      </c>
      <c r="H12" s="641">
        <v>25177.836359199999</v>
      </c>
      <c r="I12" s="641">
        <v>374.46</v>
      </c>
      <c r="J12" s="641">
        <v>12303.835114600008</v>
      </c>
      <c r="K12" s="641">
        <v>11835.943744599996</v>
      </c>
      <c r="L12" s="641">
        <v>15219.853349600005</v>
      </c>
      <c r="M12" s="641">
        <v>12014.350788700005</v>
      </c>
      <c r="N12" s="641">
        <v>13420.345771199993</v>
      </c>
      <c r="O12" s="641">
        <v>12590.251709200002</v>
      </c>
      <c r="P12" s="641">
        <v>40499.450000000084</v>
      </c>
      <c r="Q12" s="642">
        <v>163585.61891610007</v>
      </c>
      <c r="R12" s="640"/>
      <c r="S12" s="643">
        <v>84.067371515826792</v>
      </c>
      <c r="T12" s="641">
        <v>1140.7197453346519</v>
      </c>
      <c r="U12" s="641">
        <v>1773.27423</v>
      </c>
      <c r="V12" s="641">
        <v>1657.4145149999999</v>
      </c>
      <c r="W12" s="641">
        <v>6555.2885599999991</v>
      </c>
      <c r="X12" s="641">
        <v>6328.1363999999994</v>
      </c>
      <c r="Y12" s="641">
        <v>2710.549368</v>
      </c>
      <c r="Z12" s="641">
        <v>15750.677953</v>
      </c>
      <c r="AA12" s="641">
        <v>32109.422751999999</v>
      </c>
      <c r="AB12" s="641">
        <v>10205.91260958</v>
      </c>
      <c r="AC12" s="641">
        <v>9866.5528068747808</v>
      </c>
      <c r="AD12" s="641">
        <v>-51770.016311305255</v>
      </c>
      <c r="AE12" s="644">
        <v>36412</v>
      </c>
      <c r="AF12" s="645">
        <v>0</v>
      </c>
      <c r="AG12" s="646">
        <v>962.87</v>
      </c>
      <c r="AH12" s="646">
        <v>1621</v>
      </c>
      <c r="AI12" s="646">
        <v>24679</v>
      </c>
      <c r="AJ12" s="646">
        <v>13376</v>
      </c>
      <c r="AK12" s="646">
        <v>5635</v>
      </c>
      <c r="AL12" s="646">
        <v>17371</v>
      </c>
      <c r="AM12" s="646">
        <v>19207</v>
      </c>
      <c r="AN12" s="646">
        <v>30034</v>
      </c>
      <c r="AO12" s="646">
        <v>19830.716541999998</v>
      </c>
      <c r="AP12" s="646">
        <v>28267</v>
      </c>
      <c r="AQ12" s="646">
        <v>6330.0845618399944</v>
      </c>
      <c r="AR12" s="646">
        <v>-66474.347019668727</v>
      </c>
      <c r="AS12" s="647">
        <v>100839.32408417127</v>
      </c>
      <c r="AT12" s="645">
        <v>9943</v>
      </c>
      <c r="AU12" s="646">
        <v>14735</v>
      </c>
      <c r="AV12" s="646">
        <v>16737</v>
      </c>
      <c r="AW12" s="646">
        <v>7255</v>
      </c>
      <c r="AX12" s="646">
        <v>26222</v>
      </c>
      <c r="AY12" s="646">
        <v>9521</v>
      </c>
      <c r="AZ12" s="646">
        <v>30656</v>
      </c>
      <c r="BA12" s="646">
        <v>464902</v>
      </c>
      <c r="BB12" s="646">
        <v>70394.651583999934</v>
      </c>
      <c r="BC12" s="646">
        <v>20653</v>
      </c>
      <c r="BD12" s="646">
        <v>79080</v>
      </c>
      <c r="BE12" s="646">
        <v>703537</v>
      </c>
      <c r="BF12" s="646">
        <v>-1345806.6515839999</v>
      </c>
      <c r="BG12" s="647">
        <v>107829</v>
      </c>
      <c r="BH12" s="645">
        <v>6110</v>
      </c>
      <c r="BI12" s="646">
        <v>1663.6363636363637</v>
      </c>
      <c r="BJ12" s="646">
        <v>1663.6363636363637</v>
      </c>
      <c r="BK12" s="646">
        <v>1663.6363636363637</v>
      </c>
      <c r="BL12" s="646">
        <v>1663.6363636363637</v>
      </c>
      <c r="BM12" s="646">
        <v>1663.6363636363637</v>
      </c>
      <c r="BN12" s="646">
        <v>1663.6363636363637</v>
      </c>
      <c r="BO12" s="646">
        <v>1663.6363636363637</v>
      </c>
      <c r="BP12" s="646">
        <v>1663.6363636363637</v>
      </c>
      <c r="BQ12" s="646">
        <v>1663.6363636363637</v>
      </c>
      <c r="BR12" s="646">
        <v>1663.6363636363637</v>
      </c>
      <c r="BS12" s="646">
        <v>1663.6363636363637</v>
      </c>
      <c r="BT12" s="647">
        <v>24410</v>
      </c>
    </row>
    <row r="13" spans="1:72">
      <c r="A13" s="637"/>
      <c r="B13" s="638" t="s">
        <v>333</v>
      </c>
      <c r="C13" s="639" t="s">
        <v>244</v>
      </c>
      <c r="D13" s="640">
        <v>1390.3521975000001</v>
      </c>
      <c r="E13" s="641">
        <v>22520.51780250001</v>
      </c>
      <c r="F13" s="641">
        <v>572946.50999999989</v>
      </c>
      <c r="G13" s="641">
        <v>24165.998682499994</v>
      </c>
      <c r="H13" s="641">
        <v>179766.03596000012</v>
      </c>
      <c r="I13" s="641">
        <v>1194800.7603220006</v>
      </c>
      <c r="J13" s="641">
        <v>26392.753718000004</v>
      </c>
      <c r="K13" s="641">
        <v>1153604.6887266</v>
      </c>
      <c r="L13" s="641">
        <v>26915.825229500173</v>
      </c>
      <c r="M13" s="641">
        <v>915607.38195049972</v>
      </c>
      <c r="N13" s="641">
        <v>539672.96000000008</v>
      </c>
      <c r="O13" s="641">
        <v>546343.68978000002</v>
      </c>
      <c r="P13" s="641">
        <v>1083449.2100000014</v>
      </c>
      <c r="Q13" s="642">
        <v>6287576.6843691021</v>
      </c>
      <c r="R13" s="640">
        <v>6</v>
      </c>
      <c r="S13" s="643">
        <v>463964.21973016782</v>
      </c>
      <c r="T13" s="641">
        <v>505051.60467368743</v>
      </c>
      <c r="U13" s="641">
        <v>62200.955669999996</v>
      </c>
      <c r="V13" s="641">
        <v>322911.09611000004</v>
      </c>
      <c r="W13" s="641">
        <v>41082.824160000004</v>
      </c>
      <c r="X13" s="641">
        <v>67269.421120000014</v>
      </c>
      <c r="Y13" s="641">
        <v>754391.87207399996</v>
      </c>
      <c r="Z13" s="641">
        <v>47766.637242000012</v>
      </c>
      <c r="AA13" s="641">
        <v>588606.77708800009</v>
      </c>
      <c r="AB13" s="641">
        <v>522365.80483710999</v>
      </c>
      <c r="AC13" s="641">
        <v>950482.43393590406</v>
      </c>
      <c r="AD13" s="641">
        <v>86706.353359130211</v>
      </c>
      <c r="AE13" s="644">
        <v>4412806</v>
      </c>
      <c r="AF13" s="645">
        <v>0</v>
      </c>
      <c r="AG13" s="646">
        <v>0</v>
      </c>
      <c r="AH13" s="646">
        <v>0</v>
      </c>
      <c r="AI13" s="646">
        <v>501809</v>
      </c>
      <c r="AJ13" s="646">
        <v>17689</v>
      </c>
      <c r="AK13" s="646">
        <v>1112197</v>
      </c>
      <c r="AL13" s="646">
        <v>18254</v>
      </c>
      <c r="AM13" s="646">
        <v>652360</v>
      </c>
      <c r="AN13" s="646">
        <v>1231098</v>
      </c>
      <c r="AO13" s="646">
        <v>79122.922318000012</v>
      </c>
      <c r="AP13" s="646">
        <v>1973826</v>
      </c>
      <c r="AQ13" s="646">
        <v>74172.210214959981</v>
      </c>
      <c r="AR13" s="646">
        <v>-5655987.3550012494</v>
      </c>
      <c r="AS13" s="647">
        <v>4540.7775317118003</v>
      </c>
      <c r="AT13" s="645">
        <v>1674</v>
      </c>
      <c r="AU13" s="646">
        <v>788492</v>
      </c>
      <c r="AV13" s="646">
        <v>102941</v>
      </c>
      <c r="AW13" s="646">
        <v>526467</v>
      </c>
      <c r="AX13" s="646">
        <v>1080800</v>
      </c>
      <c r="AY13" s="646">
        <v>79192</v>
      </c>
      <c r="AZ13" s="646">
        <v>610085</v>
      </c>
      <c r="BA13" s="646">
        <v>1126322</v>
      </c>
      <c r="BB13" s="646">
        <v>864150.37662399956</v>
      </c>
      <c r="BC13" s="646">
        <v>407726</v>
      </c>
      <c r="BD13" s="646">
        <v>686294</v>
      </c>
      <c r="BE13" s="646">
        <v>11</v>
      </c>
      <c r="BF13" s="646">
        <v>1340537.6233760007</v>
      </c>
      <c r="BG13" s="647">
        <v>7614692</v>
      </c>
      <c r="BH13" s="645">
        <v>613031</v>
      </c>
      <c r="BI13" s="646">
        <v>655101.45454545459</v>
      </c>
      <c r="BJ13" s="646">
        <v>655101.45454545459</v>
      </c>
      <c r="BK13" s="646">
        <v>655101.45454545459</v>
      </c>
      <c r="BL13" s="646">
        <v>655101.45454545459</v>
      </c>
      <c r="BM13" s="646">
        <v>655101.45454545459</v>
      </c>
      <c r="BN13" s="646">
        <v>655101.45454545459</v>
      </c>
      <c r="BO13" s="646">
        <v>655101.45454545459</v>
      </c>
      <c r="BP13" s="646">
        <v>655101.45454545459</v>
      </c>
      <c r="BQ13" s="646">
        <v>655101.45454545459</v>
      </c>
      <c r="BR13" s="646">
        <v>655101.45454545459</v>
      </c>
      <c r="BS13" s="646">
        <v>655101.45454545459</v>
      </c>
      <c r="BT13" s="647">
        <v>7819147</v>
      </c>
    </row>
    <row r="14" spans="1:72">
      <c r="A14" s="637"/>
      <c r="B14" s="638" t="s">
        <v>334</v>
      </c>
      <c r="C14" s="639" t="s">
        <v>245</v>
      </c>
      <c r="D14" s="640">
        <v>109784.59109639999</v>
      </c>
      <c r="E14" s="641">
        <v>3127601.3122524945</v>
      </c>
      <c r="F14" s="641">
        <v>3186270.0949257938</v>
      </c>
      <c r="G14" s="641">
        <v>3758612.6310562994</v>
      </c>
      <c r="H14" s="641">
        <v>3981705.4971280019</v>
      </c>
      <c r="I14" s="641">
        <v>3778403.5848977938</v>
      </c>
      <c r="J14" s="641">
        <v>3995920.1342100981</v>
      </c>
      <c r="K14" s="641">
        <v>3864788.4798807967</v>
      </c>
      <c r="L14" s="641">
        <v>4126367.1714865007</v>
      </c>
      <c r="M14" s="641">
        <v>4395934.3271250976</v>
      </c>
      <c r="N14" s="641">
        <v>4107400.7447053972</v>
      </c>
      <c r="O14" s="641">
        <v>3683211.7698836005</v>
      </c>
      <c r="P14" s="641">
        <v>5573476.3100000154</v>
      </c>
      <c r="Q14" s="642">
        <v>47689476.648648292</v>
      </c>
      <c r="R14" s="640">
        <v>113973.41999999998</v>
      </c>
      <c r="S14" s="643">
        <v>3031812.8358922359</v>
      </c>
      <c r="T14" s="641">
        <v>3655032.8326228294</v>
      </c>
      <c r="U14" s="641">
        <v>4056475.3469900056</v>
      </c>
      <c r="V14" s="641">
        <v>4120539.1809950001</v>
      </c>
      <c r="W14" s="641">
        <v>3971253.5502400012</v>
      </c>
      <c r="X14" s="641">
        <v>3892160.8612799998</v>
      </c>
      <c r="Y14" s="641">
        <v>4081327.3613659982</v>
      </c>
      <c r="Z14" s="641">
        <v>3766068.5506460001</v>
      </c>
      <c r="AA14" s="641">
        <v>4474853.1339199999</v>
      </c>
      <c r="AB14" s="641">
        <v>4592845.873243168</v>
      </c>
      <c r="AC14" s="641">
        <v>3585031.6386217223</v>
      </c>
      <c r="AD14" s="641">
        <v>-238192.58581696451</v>
      </c>
      <c r="AE14" s="644">
        <v>43103182</v>
      </c>
      <c r="AF14" s="645">
        <v>167700.57594710001</v>
      </c>
      <c r="AG14" s="646">
        <v>3711507.0300000012</v>
      </c>
      <c r="AH14" s="646">
        <v>3993235</v>
      </c>
      <c r="AI14" s="646">
        <v>3377515</v>
      </c>
      <c r="AJ14" s="646">
        <v>4157477</v>
      </c>
      <c r="AK14" s="646">
        <v>4342554</v>
      </c>
      <c r="AL14" s="646">
        <v>4837129</v>
      </c>
      <c r="AM14" s="646">
        <v>4371639</v>
      </c>
      <c r="AN14" s="646">
        <v>5356069</v>
      </c>
      <c r="AO14" s="646">
        <v>4598757.0550859999</v>
      </c>
      <c r="AP14" s="646">
        <v>5196676</v>
      </c>
      <c r="AQ14" s="646">
        <v>4688612.0910538109</v>
      </c>
      <c r="AR14" s="646">
        <v>18874406.247913085</v>
      </c>
      <c r="AS14" s="647">
        <v>67673277</v>
      </c>
      <c r="AT14" s="645">
        <v>297425</v>
      </c>
      <c r="AU14" s="646">
        <v>3699192</v>
      </c>
      <c r="AV14" s="646">
        <v>4996705</v>
      </c>
      <c r="AW14" s="646">
        <v>3997036</v>
      </c>
      <c r="AX14" s="646">
        <v>4658755</v>
      </c>
      <c r="AY14" s="646">
        <v>4521655</v>
      </c>
      <c r="AZ14" s="646">
        <v>4878687</v>
      </c>
      <c r="BA14" s="646">
        <v>3457621</v>
      </c>
      <c r="BB14" s="646">
        <v>2024855.8327680039</v>
      </c>
      <c r="BC14" s="646">
        <v>2242450</v>
      </c>
      <c r="BD14" s="646">
        <v>2722745</v>
      </c>
      <c r="BE14" s="646">
        <v>2215949</v>
      </c>
      <c r="BF14" s="646">
        <v>16417406.167231992</v>
      </c>
      <c r="BG14" s="647">
        <v>56130482</v>
      </c>
      <c r="BH14" s="645">
        <v>353357</v>
      </c>
      <c r="BI14" s="646">
        <v>4053295.3636363638</v>
      </c>
      <c r="BJ14" s="646">
        <v>4053295.3636363638</v>
      </c>
      <c r="BK14" s="646">
        <v>4053295.3636363638</v>
      </c>
      <c r="BL14" s="646">
        <v>4053295.3636363638</v>
      </c>
      <c r="BM14" s="646">
        <v>4053295.3636363638</v>
      </c>
      <c r="BN14" s="646">
        <v>4053295.3636363638</v>
      </c>
      <c r="BO14" s="646">
        <v>4053295.3636363638</v>
      </c>
      <c r="BP14" s="646">
        <v>4053295.3636363638</v>
      </c>
      <c r="BQ14" s="646">
        <v>4053295.3636363638</v>
      </c>
      <c r="BR14" s="646">
        <v>4053295.3636363638</v>
      </c>
      <c r="BS14" s="646">
        <v>4053295.3636363638</v>
      </c>
      <c r="BT14" s="647">
        <v>44939606</v>
      </c>
    </row>
    <row r="15" spans="1:72" s="652" customFormat="1">
      <c r="A15" s="648"/>
      <c r="B15" s="630" t="s">
        <v>335</v>
      </c>
      <c r="C15" s="649" t="s">
        <v>246</v>
      </c>
      <c r="D15" s="650">
        <v>3502.18</v>
      </c>
      <c r="E15" s="643">
        <v>12882.9026992</v>
      </c>
      <c r="F15" s="643">
        <v>9973.748058799998</v>
      </c>
      <c r="G15" s="643">
        <v>6543.6349999999993</v>
      </c>
      <c r="H15" s="643">
        <v>16085.412671999999</v>
      </c>
      <c r="I15" s="643">
        <v>6558.4720499999994</v>
      </c>
      <c r="J15" s="643">
        <v>5761.28</v>
      </c>
      <c r="K15" s="643">
        <v>5784.4486271999995</v>
      </c>
      <c r="L15" s="643">
        <v>10899.163313800002</v>
      </c>
      <c r="M15" s="643">
        <v>5930.4809999999998</v>
      </c>
      <c r="N15" s="643">
        <v>5157.365154000001</v>
      </c>
      <c r="O15" s="643">
        <v>7170.9238231999998</v>
      </c>
      <c r="P15" s="641">
        <v>4979.8500000000686</v>
      </c>
      <c r="Q15" s="642">
        <v>101229.86239820006</v>
      </c>
      <c r="R15" s="650"/>
      <c r="S15" s="643">
        <v>80961.510323223702</v>
      </c>
      <c r="T15" s="643">
        <v>1461.3049610577991</v>
      </c>
      <c r="U15" s="643">
        <v>39528.34779</v>
      </c>
      <c r="V15" s="643">
        <v>96516.450734999991</v>
      </c>
      <c r="W15" s="643">
        <v>15006.816480000001</v>
      </c>
      <c r="X15" s="641">
        <v>100184.80928</v>
      </c>
      <c r="Y15" s="641">
        <v>131236.51806599999</v>
      </c>
      <c r="Z15" s="641">
        <v>3231.3063000000002</v>
      </c>
      <c r="AA15" s="641">
        <v>128307.93465600001</v>
      </c>
      <c r="AB15" s="641">
        <v>2045</v>
      </c>
      <c r="AC15" s="641">
        <v>95876.403805135851</v>
      </c>
      <c r="AD15" s="641">
        <v>508650.69853785983</v>
      </c>
      <c r="AE15" s="644">
        <v>1203007.1009342773</v>
      </c>
      <c r="AF15" s="645">
        <v>0</v>
      </c>
      <c r="AG15" s="651">
        <v>73.900000000000006</v>
      </c>
      <c r="AH15" s="646">
        <v>0</v>
      </c>
      <c r="AI15" s="646">
        <v>7467</v>
      </c>
      <c r="AJ15" s="646">
        <v>53</v>
      </c>
      <c r="AK15" s="646">
        <v>9628</v>
      </c>
      <c r="AL15" s="646">
        <v>6304</v>
      </c>
      <c r="AM15" s="646">
        <v>5526</v>
      </c>
      <c r="AN15" s="646">
        <v>29483</v>
      </c>
      <c r="AO15" s="646">
        <v>0</v>
      </c>
      <c r="AP15" s="646">
        <v>6658</v>
      </c>
      <c r="AQ15" s="646">
        <v>9030</v>
      </c>
      <c r="AR15" s="646">
        <v>32307.765755205706</v>
      </c>
      <c r="AS15" s="647">
        <v>106530.6657552057</v>
      </c>
      <c r="AT15" s="645">
        <v>3488</v>
      </c>
      <c r="AU15" s="646">
        <v>3508</v>
      </c>
      <c r="AV15" s="646">
        <v>25838</v>
      </c>
      <c r="AW15" s="646">
        <v>1825</v>
      </c>
      <c r="AX15" s="646">
        <v>11186</v>
      </c>
      <c r="AY15" s="646">
        <v>25429</v>
      </c>
      <c r="AZ15" s="646">
        <v>1170</v>
      </c>
      <c r="BA15" s="646">
        <v>6344</v>
      </c>
      <c r="BB15" s="646">
        <v>1054.3141440000006</v>
      </c>
      <c r="BC15" s="646">
        <v>1929</v>
      </c>
      <c r="BD15" s="646">
        <v>1873</v>
      </c>
      <c r="BE15" s="646">
        <v>500</v>
      </c>
      <c r="BF15" s="646">
        <v>57493.685855999996</v>
      </c>
      <c r="BG15" s="647">
        <v>141638</v>
      </c>
      <c r="BH15" s="645">
        <v>0</v>
      </c>
      <c r="BI15" s="646">
        <v>11171.636363636364</v>
      </c>
      <c r="BJ15" s="646">
        <v>11171.636363636364</v>
      </c>
      <c r="BK15" s="646">
        <v>11171.636363636364</v>
      </c>
      <c r="BL15" s="646">
        <v>11171.636363636364</v>
      </c>
      <c r="BM15" s="646">
        <v>11171.636363636364</v>
      </c>
      <c r="BN15" s="646">
        <v>11171.636363636364</v>
      </c>
      <c r="BO15" s="646">
        <v>11171.636363636364</v>
      </c>
      <c r="BP15" s="646">
        <v>11171.636363636364</v>
      </c>
      <c r="BQ15" s="646">
        <v>11171.636363636364</v>
      </c>
      <c r="BR15" s="646">
        <v>11171.636363636364</v>
      </c>
      <c r="BS15" s="646">
        <v>11171.636363636364</v>
      </c>
      <c r="BT15" s="647">
        <v>122888</v>
      </c>
    </row>
    <row r="16" spans="1:72" s="652" customFormat="1" ht="16.5" customHeight="1">
      <c r="A16" s="648"/>
      <c r="B16" s="630" t="s">
        <v>336</v>
      </c>
      <c r="C16" s="649" t="s">
        <v>337</v>
      </c>
      <c r="D16" s="650"/>
      <c r="E16" s="643">
        <v>42.328160000000004</v>
      </c>
      <c r="F16" s="643">
        <v>1673.67184</v>
      </c>
      <c r="G16" s="643">
        <v>414.75</v>
      </c>
      <c r="H16" s="643">
        <v>2089.9185984000005</v>
      </c>
      <c r="I16" s="643">
        <v>169.80796160000006</v>
      </c>
      <c r="J16" s="643">
        <v>2247.2895167999995</v>
      </c>
      <c r="K16" s="643">
        <v>1512.98</v>
      </c>
      <c r="L16" s="643">
        <v>836.56392320000009</v>
      </c>
      <c r="M16" s="643">
        <v>829.77607680000006</v>
      </c>
      <c r="N16" s="643">
        <v>21.993923199999983</v>
      </c>
      <c r="O16" s="643">
        <v>2249.1076768000003</v>
      </c>
      <c r="P16" s="641">
        <v>2029.8900000000012</v>
      </c>
      <c r="Q16" s="642">
        <v>14118.0776768</v>
      </c>
      <c r="R16" s="650"/>
      <c r="S16" s="643">
        <v>0</v>
      </c>
      <c r="T16" s="643">
        <v>22934.631251029346</v>
      </c>
      <c r="U16" s="643">
        <v>0</v>
      </c>
      <c r="V16" s="643">
        <v>0</v>
      </c>
      <c r="W16" s="643">
        <v>39131.485440000004</v>
      </c>
      <c r="X16" s="641">
        <v>37364.16704</v>
      </c>
      <c r="Y16" s="641">
        <v>19642.687635999999</v>
      </c>
      <c r="Z16" s="641">
        <v>498.97500000000002</v>
      </c>
      <c r="AA16" s="641">
        <v>18706.770784</v>
      </c>
      <c r="AB16" s="641">
        <v>0</v>
      </c>
      <c r="AC16" s="641">
        <v>0</v>
      </c>
      <c r="AD16" s="641">
        <v>49908.282848970644</v>
      </c>
      <c r="AE16" s="644">
        <v>188187</v>
      </c>
      <c r="AF16" s="645">
        <v>0</v>
      </c>
      <c r="AG16" s="651">
        <v>0</v>
      </c>
      <c r="AH16" s="646">
        <v>0</v>
      </c>
      <c r="AI16" s="646">
        <v>23138</v>
      </c>
      <c r="AJ16" s="646">
        <v>22855</v>
      </c>
      <c r="AK16" s="646">
        <v>381</v>
      </c>
      <c r="AL16" s="646">
        <v>57782</v>
      </c>
      <c r="AM16" s="646">
        <v>23106</v>
      </c>
      <c r="AN16" s="646">
        <v>32717</v>
      </c>
      <c r="AO16" s="646">
        <v>22619.275271999999</v>
      </c>
      <c r="AP16" s="646">
        <v>27276</v>
      </c>
      <c r="AQ16" s="646">
        <v>35297.064300680016</v>
      </c>
      <c r="AR16" s="646">
        <v>-226139.14322467137</v>
      </c>
      <c r="AS16" s="647">
        <v>19032.196348008649</v>
      </c>
      <c r="AT16" s="645">
        <v>380</v>
      </c>
      <c r="AU16" s="646">
        <v>410271</v>
      </c>
      <c r="AV16" s="646">
        <v>26092</v>
      </c>
      <c r="AW16" s="646">
        <v>0</v>
      </c>
      <c r="AX16" s="646">
        <v>25670</v>
      </c>
      <c r="AY16" s="646">
        <v>29665</v>
      </c>
      <c r="AZ16" s="646">
        <v>59618</v>
      </c>
      <c r="BA16" s="646">
        <v>-363619.23176</v>
      </c>
      <c r="BB16" s="646">
        <v>22017.353856000002</v>
      </c>
      <c r="BC16" s="646">
        <v>44807</v>
      </c>
      <c r="BD16" s="646">
        <v>21292</v>
      </c>
      <c r="BE16" s="646">
        <v>0</v>
      </c>
      <c r="BF16" s="646">
        <v>-264558.12209600001</v>
      </c>
      <c r="BG16" s="647">
        <v>11635</v>
      </c>
      <c r="BH16" s="645">
        <v>0</v>
      </c>
      <c r="BI16" s="646">
        <v>688.36363636363637</v>
      </c>
      <c r="BJ16" s="646">
        <v>688.36363636363637</v>
      </c>
      <c r="BK16" s="646">
        <v>688.36363636363637</v>
      </c>
      <c r="BL16" s="646">
        <v>688.36363636363637</v>
      </c>
      <c r="BM16" s="646">
        <v>688.36363636363637</v>
      </c>
      <c r="BN16" s="646">
        <v>688.36363636363637</v>
      </c>
      <c r="BO16" s="646">
        <v>688.36363636363637</v>
      </c>
      <c r="BP16" s="646">
        <v>688.36363636363637</v>
      </c>
      <c r="BQ16" s="646">
        <v>688.36363636363637</v>
      </c>
      <c r="BR16" s="646">
        <v>688.36363636363637</v>
      </c>
      <c r="BS16" s="646">
        <v>688.36363636363637</v>
      </c>
      <c r="BT16" s="647">
        <v>7572</v>
      </c>
    </row>
    <row r="17" spans="1:72" s="652" customFormat="1">
      <c r="A17" s="648"/>
      <c r="B17" s="630" t="s">
        <v>338</v>
      </c>
      <c r="C17" s="649" t="s">
        <v>247</v>
      </c>
      <c r="D17" s="650">
        <v>2761811.9085192</v>
      </c>
      <c r="E17" s="643">
        <v>1829698.0358042982</v>
      </c>
      <c r="F17" s="643">
        <v>7783735.2493839003</v>
      </c>
      <c r="G17" s="643">
        <v>13045471.047511196</v>
      </c>
      <c r="H17" s="643">
        <v>2054971.1942238964</v>
      </c>
      <c r="I17" s="643">
        <v>8424631.8438648023</v>
      </c>
      <c r="J17" s="643">
        <v>8125028.8135898029</v>
      </c>
      <c r="K17" s="643">
        <v>8815485.5739686992</v>
      </c>
      <c r="L17" s="643">
        <v>9630675.1343586035</v>
      </c>
      <c r="M17" s="643">
        <v>8811406.0193939973</v>
      </c>
      <c r="N17" s="643">
        <v>9783434.5039761011</v>
      </c>
      <c r="O17" s="643">
        <v>9210702.0016006026</v>
      </c>
      <c r="P17" s="641">
        <v>25046072.289999992</v>
      </c>
      <c r="Q17" s="642">
        <v>115323123.61619507</v>
      </c>
      <c r="R17" s="650">
        <v>3134242.17</v>
      </c>
      <c r="S17" s="643">
        <v>1899577.6854749904</v>
      </c>
      <c r="T17" s="643">
        <v>2051987.9562337375</v>
      </c>
      <c r="U17" s="643">
        <v>1898952.9226899906</v>
      </c>
      <c r="V17" s="643">
        <v>3431769.2804852054</v>
      </c>
      <c r="W17" s="643">
        <v>2178937.3017600002</v>
      </c>
      <c r="X17" s="641">
        <v>2079403</v>
      </c>
      <c r="Y17" s="641">
        <v>2068515.5076480003</v>
      </c>
      <c r="Z17" s="641">
        <v>2092889.6688489993</v>
      </c>
      <c r="AA17" s="641">
        <v>2321954.9247040004</v>
      </c>
      <c r="AB17" s="641">
        <v>2366998.6339917793</v>
      </c>
      <c r="AC17" s="641">
        <v>60366436.142855927</v>
      </c>
      <c r="AD17" s="641">
        <v>17463296.805307373</v>
      </c>
      <c r="AE17" s="644">
        <v>103354962</v>
      </c>
      <c r="AF17" s="645">
        <v>3026114.1423633411</v>
      </c>
      <c r="AG17" s="651">
        <v>2390951.8322315603</v>
      </c>
      <c r="AH17" s="646">
        <v>3266618</v>
      </c>
      <c r="AI17" s="646">
        <v>2004029</v>
      </c>
      <c r="AJ17" s="646">
        <v>3341250</v>
      </c>
      <c r="AK17" s="646">
        <v>2468621</v>
      </c>
      <c r="AL17" s="646">
        <v>2170802</v>
      </c>
      <c r="AM17" s="646">
        <v>2339870</v>
      </c>
      <c r="AN17" s="646">
        <v>51184554</v>
      </c>
      <c r="AO17" s="646">
        <v>2412939.549958</v>
      </c>
      <c r="AP17" s="646">
        <v>17435601</v>
      </c>
      <c r="AQ17" s="646">
        <v>19401915.430178501</v>
      </c>
      <c r="AR17" s="646">
        <v>-108000615.9547314</v>
      </c>
      <c r="AS17" s="647">
        <v>3442650</v>
      </c>
      <c r="AT17" s="645">
        <v>9130497</v>
      </c>
      <c r="AU17" s="646">
        <v>2084221</v>
      </c>
      <c r="AV17" s="646">
        <v>-4020548</v>
      </c>
      <c r="AW17" s="646">
        <v>2002365</v>
      </c>
      <c r="AX17" s="646">
        <v>2530232</v>
      </c>
      <c r="AY17" s="646">
        <v>41500653</v>
      </c>
      <c r="AZ17" s="646">
        <v>10324231</v>
      </c>
      <c r="BA17" s="646">
        <v>11624517</v>
      </c>
      <c r="BB17" s="646">
        <v>2944647.4061440001</v>
      </c>
      <c r="BC17" s="646">
        <v>17740432</v>
      </c>
      <c r="BD17" s="646">
        <v>9985845</v>
      </c>
      <c r="BE17" s="646">
        <v>7860012</v>
      </c>
      <c r="BF17" s="646">
        <v>-39700691.406143993</v>
      </c>
      <c r="BG17" s="647">
        <v>74006413</v>
      </c>
      <c r="BH17" s="645">
        <v>3019091</v>
      </c>
      <c r="BI17" s="646">
        <v>11543573.636363637</v>
      </c>
      <c r="BJ17" s="646">
        <v>11543573.636363637</v>
      </c>
      <c r="BK17" s="646">
        <v>11543573.636363637</v>
      </c>
      <c r="BL17" s="646">
        <v>11543573.636363637</v>
      </c>
      <c r="BM17" s="646">
        <v>11543573.636363637</v>
      </c>
      <c r="BN17" s="646">
        <v>11543573.636363637</v>
      </c>
      <c r="BO17" s="646">
        <v>11543573.636363637</v>
      </c>
      <c r="BP17" s="646">
        <v>11543573.636363637</v>
      </c>
      <c r="BQ17" s="646">
        <v>11543573.636363637</v>
      </c>
      <c r="BR17" s="646">
        <v>11543573.636363637</v>
      </c>
      <c r="BS17" s="646">
        <v>11543573.636363637</v>
      </c>
      <c r="BT17" s="647">
        <v>129998401</v>
      </c>
    </row>
    <row r="18" spans="1:72">
      <c r="A18" s="637"/>
      <c r="B18" s="638" t="s">
        <v>339</v>
      </c>
      <c r="C18" s="639" t="s">
        <v>248</v>
      </c>
      <c r="D18" s="640">
        <v>1664.24</v>
      </c>
      <c r="E18" s="641">
        <v>148055.54999999996</v>
      </c>
      <c r="F18" s="641">
        <v>133764.55999999947</v>
      </c>
      <c r="G18" s="641">
        <v>152102.13000000003</v>
      </c>
      <c r="H18" s="641">
        <v>172770.7900000005</v>
      </c>
      <c r="I18" s="641">
        <v>127699.19999999879</v>
      </c>
      <c r="J18" s="641">
        <v>164874.7899999989</v>
      </c>
      <c r="K18" s="641">
        <v>98094.089999999735</v>
      </c>
      <c r="L18" s="641">
        <v>178711.98999999985</v>
      </c>
      <c r="M18" s="641">
        <v>181608.28999999946</v>
      </c>
      <c r="N18" s="641">
        <v>243626.96000000136</v>
      </c>
      <c r="O18" s="641">
        <v>259592.07000000143</v>
      </c>
      <c r="P18" s="641">
        <v>158182.01999999947</v>
      </c>
      <c r="Q18" s="642">
        <v>2020746.6799999992</v>
      </c>
      <c r="R18" s="640">
        <v>10271.849999999999</v>
      </c>
      <c r="S18" s="643">
        <v>109205.86000000002</v>
      </c>
      <c r="T18" s="641">
        <v>189960.97000000018</v>
      </c>
      <c r="U18" s="641">
        <v>308233.47000000003</v>
      </c>
      <c r="V18" s="641">
        <v>953437.86</v>
      </c>
      <c r="W18" s="641">
        <v>171551.65999999997</v>
      </c>
      <c r="X18" s="641">
        <v>109262.59999999999</v>
      </c>
      <c r="Y18" s="641">
        <v>959088</v>
      </c>
      <c r="Z18" s="641">
        <v>204031</v>
      </c>
      <c r="AA18" s="641">
        <v>273506</v>
      </c>
      <c r="AB18" s="641">
        <v>1852393</v>
      </c>
      <c r="AC18" s="641">
        <v>469353.5</v>
      </c>
      <c r="AD18" s="641">
        <v>-779889.77000000048</v>
      </c>
      <c r="AE18" s="644">
        <v>4830406</v>
      </c>
      <c r="AF18" s="645">
        <v>9291.84</v>
      </c>
      <c r="AG18" s="646">
        <v>0</v>
      </c>
      <c r="AH18" s="646">
        <v>0</v>
      </c>
      <c r="AI18" s="646">
        <v>231359</v>
      </c>
      <c r="AJ18" s="646">
        <v>245477</v>
      </c>
      <c r="AK18" s="646">
        <v>153314</v>
      </c>
      <c r="AL18" s="646">
        <v>286019</v>
      </c>
      <c r="AM18" s="646">
        <v>165330</v>
      </c>
      <c r="AN18" s="646">
        <v>249324</v>
      </c>
      <c r="AO18" s="646">
        <v>226699.89999999997</v>
      </c>
      <c r="AP18" s="646">
        <v>1257630</v>
      </c>
      <c r="AQ18" s="646">
        <v>179362.47000000009</v>
      </c>
      <c r="AR18" s="646">
        <v>1839270.79</v>
      </c>
      <c r="AS18" s="647">
        <v>4843078</v>
      </c>
      <c r="AT18" s="645">
        <v>53078</v>
      </c>
      <c r="AU18" s="646">
        <v>3049614</v>
      </c>
      <c r="AV18" s="646">
        <v>617731</v>
      </c>
      <c r="AW18" s="646">
        <v>3857296</v>
      </c>
      <c r="AX18" s="646">
        <v>550290</v>
      </c>
      <c r="AY18" s="646">
        <v>373490</v>
      </c>
      <c r="AZ18" s="646">
        <v>1057400</v>
      </c>
      <c r="BA18" s="646">
        <v>2221164</v>
      </c>
      <c r="BB18" s="646">
        <v>3216368.1500000008</v>
      </c>
      <c r="BC18" s="646">
        <v>4068165</v>
      </c>
      <c r="BD18" s="646">
        <v>2188573</v>
      </c>
      <c r="BE18" s="646">
        <v>13466745</v>
      </c>
      <c r="BF18" s="646">
        <v>14635037.850000001</v>
      </c>
      <c r="BG18" s="647">
        <v>49354952</v>
      </c>
      <c r="BH18" s="645">
        <v>42800</v>
      </c>
      <c r="BI18" s="646">
        <v>4841077.0909090908</v>
      </c>
      <c r="BJ18" s="646">
        <v>4841077.0909090908</v>
      </c>
      <c r="BK18" s="646">
        <v>4841077.0909090908</v>
      </c>
      <c r="BL18" s="646">
        <v>4841077.0909090908</v>
      </c>
      <c r="BM18" s="646">
        <v>4841077.0909090908</v>
      </c>
      <c r="BN18" s="646">
        <v>4841077.0909090908</v>
      </c>
      <c r="BO18" s="646">
        <v>4841077.0909090908</v>
      </c>
      <c r="BP18" s="646">
        <v>4841077.0909090908</v>
      </c>
      <c r="BQ18" s="646">
        <v>4841077.0909090908</v>
      </c>
      <c r="BR18" s="646">
        <v>4841077.0909090908</v>
      </c>
      <c r="BS18" s="646">
        <v>4841077.0909090908</v>
      </c>
      <c r="BT18" s="647">
        <v>53294648</v>
      </c>
    </row>
    <row r="19" spans="1:72">
      <c r="A19" s="637"/>
      <c r="B19" s="638" t="s">
        <v>340</v>
      </c>
      <c r="C19" s="639" t="s">
        <v>341</v>
      </c>
      <c r="D19" s="640">
        <v>171.26999999999998</v>
      </c>
      <c r="E19" s="641">
        <v>9761.8200000000015</v>
      </c>
      <c r="F19" s="641">
        <v>11838.329999999994</v>
      </c>
      <c r="G19" s="641">
        <v>12737.339999999982</v>
      </c>
      <c r="H19" s="641">
        <v>16052.319999999985</v>
      </c>
      <c r="I19" s="641">
        <v>12519.499999999995</v>
      </c>
      <c r="J19" s="641">
        <v>15458.420000000011</v>
      </c>
      <c r="K19" s="641">
        <v>17649.700000000019</v>
      </c>
      <c r="L19" s="641">
        <v>19860.999999999982</v>
      </c>
      <c r="M19" s="641">
        <v>17980.369999999981</v>
      </c>
      <c r="N19" s="641">
        <v>18674.439999999999</v>
      </c>
      <c r="O19" s="641">
        <v>18113.479999999992</v>
      </c>
      <c r="P19" s="641">
        <v>30121.230000000058</v>
      </c>
      <c r="Q19" s="642">
        <v>200939.21999999997</v>
      </c>
      <c r="R19" s="640">
        <v>326.31</v>
      </c>
      <c r="S19" s="643">
        <v>10576.43</v>
      </c>
      <c r="T19" s="641">
        <v>11997.600000000002</v>
      </c>
      <c r="U19" s="641">
        <v>13848.640000000005</v>
      </c>
      <c r="V19" s="641">
        <v>15263.470000000003</v>
      </c>
      <c r="W19" s="641">
        <v>16144.189999999999</v>
      </c>
      <c r="X19" s="641">
        <v>15355.100000000004</v>
      </c>
      <c r="Y19" s="641">
        <v>15443.720000000005</v>
      </c>
      <c r="Z19" s="641">
        <v>15819.660000000005</v>
      </c>
      <c r="AA19" s="641">
        <v>17363.539999999997</v>
      </c>
      <c r="AB19" s="641">
        <v>20972.860000000004</v>
      </c>
      <c r="AC19" s="641">
        <v>15347.840000000007</v>
      </c>
      <c r="AD19" s="641">
        <v>-14902.360000000044</v>
      </c>
      <c r="AE19" s="644">
        <v>153557</v>
      </c>
      <c r="AF19" s="645">
        <v>320.07</v>
      </c>
      <c r="AG19" s="646">
        <v>0</v>
      </c>
      <c r="AH19" s="646">
        <v>0</v>
      </c>
      <c r="AI19" s="646">
        <v>10415</v>
      </c>
      <c r="AJ19" s="646">
        <v>14232</v>
      </c>
      <c r="AK19" s="646">
        <v>15717</v>
      </c>
      <c r="AL19" s="646">
        <v>17080</v>
      </c>
      <c r="AM19" s="646">
        <v>16337</v>
      </c>
      <c r="AN19" s="646">
        <v>18579</v>
      </c>
      <c r="AO19" s="646">
        <v>17162.260000000002</v>
      </c>
      <c r="AP19" s="646">
        <v>21298</v>
      </c>
      <c r="AQ19" s="646">
        <v>22346.599999999984</v>
      </c>
      <c r="AR19" s="646">
        <v>129721.07</v>
      </c>
      <c r="AS19" s="647">
        <v>283208</v>
      </c>
      <c r="AT19" s="645">
        <v>116</v>
      </c>
      <c r="AU19" s="646">
        <v>11635</v>
      </c>
      <c r="AV19" s="646">
        <v>17005</v>
      </c>
      <c r="AW19" s="646">
        <v>13900</v>
      </c>
      <c r="AX19" s="646">
        <v>14633</v>
      </c>
      <c r="AY19" s="646">
        <v>17077</v>
      </c>
      <c r="AZ19" s="646">
        <v>20234</v>
      </c>
      <c r="BA19" s="646">
        <v>15175</v>
      </c>
      <c r="BB19" s="646">
        <v>7083.8200000000024</v>
      </c>
      <c r="BC19" s="646">
        <v>8170</v>
      </c>
      <c r="BD19" s="646">
        <v>11393</v>
      </c>
      <c r="BE19" s="646">
        <v>7649</v>
      </c>
      <c r="BF19" s="646">
        <v>31072.179999999993</v>
      </c>
      <c r="BG19" s="647">
        <v>175143</v>
      </c>
      <c r="BH19" s="645">
        <v>1187</v>
      </c>
      <c r="BI19" s="646">
        <v>18889.272727272728</v>
      </c>
      <c r="BJ19" s="646">
        <v>18889.272727272728</v>
      </c>
      <c r="BK19" s="646">
        <v>18889.272727272728</v>
      </c>
      <c r="BL19" s="646">
        <v>18889.272727272728</v>
      </c>
      <c r="BM19" s="646">
        <v>18889.272727272728</v>
      </c>
      <c r="BN19" s="646">
        <v>18889.272727272728</v>
      </c>
      <c r="BO19" s="646">
        <v>18889.272727272728</v>
      </c>
      <c r="BP19" s="646">
        <v>18889.272727272728</v>
      </c>
      <c r="BQ19" s="646">
        <v>18889.272727272728</v>
      </c>
      <c r="BR19" s="646">
        <v>18889.272727272728</v>
      </c>
      <c r="BS19" s="646">
        <v>18889.272727272728</v>
      </c>
      <c r="BT19" s="647">
        <v>208969</v>
      </c>
    </row>
    <row r="20" spans="1:72">
      <c r="A20" s="637"/>
      <c r="B20" s="638" t="s">
        <v>342</v>
      </c>
      <c r="C20" s="639" t="s">
        <v>250</v>
      </c>
      <c r="D20" s="640"/>
      <c r="E20" s="641"/>
      <c r="F20" s="641"/>
      <c r="G20" s="641">
        <v>1757.34</v>
      </c>
      <c r="H20" s="641"/>
      <c r="I20" s="641"/>
      <c r="J20" s="641"/>
      <c r="K20" s="641"/>
      <c r="L20" s="641"/>
      <c r="M20" s="641"/>
      <c r="N20" s="641"/>
      <c r="O20" s="641"/>
      <c r="P20" s="641">
        <v>5316.12</v>
      </c>
      <c r="Q20" s="642">
        <v>7073.46</v>
      </c>
      <c r="R20" s="640"/>
      <c r="S20" s="641"/>
      <c r="T20" s="641"/>
      <c r="U20" s="641">
        <v>0</v>
      </c>
      <c r="V20" s="641">
        <v>0</v>
      </c>
      <c r="W20" s="641">
        <v>0</v>
      </c>
      <c r="X20" s="641">
        <v>0</v>
      </c>
      <c r="Y20" s="641">
        <v>0</v>
      </c>
      <c r="Z20" s="641">
        <v>0</v>
      </c>
      <c r="AA20" s="641">
        <v>0</v>
      </c>
      <c r="AB20" s="641">
        <v>0</v>
      </c>
      <c r="AC20" s="641"/>
      <c r="AD20" s="641">
        <v>8507</v>
      </c>
      <c r="AE20" s="644">
        <v>8507</v>
      </c>
      <c r="AF20" s="645">
        <v>0</v>
      </c>
      <c r="AG20" s="646">
        <v>0</v>
      </c>
      <c r="AH20" s="646">
        <v>0</v>
      </c>
      <c r="AI20" s="646">
        <v>0</v>
      </c>
      <c r="AJ20" s="646">
        <v>0</v>
      </c>
      <c r="AK20" s="646">
        <v>0</v>
      </c>
      <c r="AL20" s="646">
        <v>0</v>
      </c>
      <c r="AM20" s="646">
        <v>0</v>
      </c>
      <c r="AN20" s="646">
        <v>0</v>
      </c>
      <c r="AO20" s="646">
        <v>0</v>
      </c>
      <c r="AP20" s="646">
        <v>0</v>
      </c>
      <c r="AQ20" s="646">
        <v>0</v>
      </c>
      <c r="AR20" s="646">
        <v>8384.5658546489522</v>
      </c>
      <c r="AS20" s="647">
        <v>8384.5658546489522</v>
      </c>
      <c r="AT20" s="645">
        <v>0</v>
      </c>
      <c r="AU20" s="646">
        <v>0</v>
      </c>
      <c r="AV20" s="646">
        <v>0</v>
      </c>
      <c r="AW20" s="646">
        <v>0</v>
      </c>
      <c r="AX20" s="646">
        <v>0</v>
      </c>
      <c r="AY20" s="646">
        <v>0</v>
      </c>
      <c r="AZ20" s="646">
        <v>0</v>
      </c>
      <c r="BA20" s="646">
        <v>0</v>
      </c>
      <c r="BB20" s="646">
        <v>0</v>
      </c>
      <c r="BC20" s="646">
        <v>0</v>
      </c>
      <c r="BD20" s="646">
        <v>0</v>
      </c>
      <c r="BE20" s="646">
        <v>0</v>
      </c>
      <c r="BF20" s="646">
        <v>8791</v>
      </c>
      <c r="BG20" s="647">
        <v>8792</v>
      </c>
      <c r="BH20" s="645">
        <v>0</v>
      </c>
      <c r="BI20" s="646">
        <v>799.27272727272725</v>
      </c>
      <c r="BJ20" s="646">
        <v>799.27272727272725</v>
      </c>
      <c r="BK20" s="646">
        <v>799.27272727272725</v>
      </c>
      <c r="BL20" s="646">
        <v>799.27272727272725</v>
      </c>
      <c r="BM20" s="646">
        <v>799.27272727272725</v>
      </c>
      <c r="BN20" s="646">
        <v>799.27272727272725</v>
      </c>
      <c r="BO20" s="646">
        <v>799.27272727272725</v>
      </c>
      <c r="BP20" s="646">
        <v>799.27272727272725</v>
      </c>
      <c r="BQ20" s="646">
        <v>799.27272727272725</v>
      </c>
      <c r="BR20" s="646">
        <v>799.27272727272725</v>
      </c>
      <c r="BS20" s="646">
        <v>799.27272727272725</v>
      </c>
      <c r="BT20" s="647">
        <v>8792</v>
      </c>
    </row>
    <row r="21" spans="1:72" s="617" customFormat="1" ht="16.8" thickBot="1">
      <c r="A21" s="653"/>
      <c r="B21" s="654" t="s">
        <v>152</v>
      </c>
      <c r="C21" s="655"/>
      <c r="D21" s="656">
        <v>33978625.511699907</v>
      </c>
      <c r="E21" s="656">
        <v>39007792.947783597</v>
      </c>
      <c r="F21" s="656">
        <v>48537562.392252192</v>
      </c>
      <c r="G21" s="656">
        <v>56851355.706319109</v>
      </c>
      <c r="H21" s="656">
        <v>47279509.348058507</v>
      </c>
      <c r="I21" s="656">
        <v>55572834.307439081</v>
      </c>
      <c r="J21" s="656">
        <v>56000725.3861688</v>
      </c>
      <c r="K21" s="656">
        <v>59708335.372915395</v>
      </c>
      <c r="L21" s="656">
        <v>60846656.417408608</v>
      </c>
      <c r="M21" s="656">
        <v>60935381.119590178</v>
      </c>
      <c r="N21" s="656">
        <v>61002193.280765399</v>
      </c>
      <c r="O21" s="656">
        <v>58249080.798995398</v>
      </c>
      <c r="P21" s="656">
        <v>35336034.289999403</v>
      </c>
      <c r="Q21" s="656">
        <v>673306086.87939548</v>
      </c>
      <c r="R21" s="657">
        <v>44267057.969999991</v>
      </c>
      <c r="S21" s="656">
        <v>49179926.420000017</v>
      </c>
      <c r="T21" s="656">
        <v>50520713.549999997</v>
      </c>
      <c r="U21" s="656">
        <v>50542518.169999979</v>
      </c>
      <c r="V21" s="656">
        <v>51735639.970000185</v>
      </c>
      <c r="W21" s="656">
        <v>49074081.636000037</v>
      </c>
      <c r="X21" s="656">
        <v>48888835.667200014</v>
      </c>
      <c r="Y21" s="656">
        <v>50926272.243865982</v>
      </c>
      <c r="Z21" s="656">
        <v>49476066.328405954</v>
      </c>
      <c r="AA21" s="656">
        <v>51844703.794048011</v>
      </c>
      <c r="AB21" s="656">
        <v>53424732.168396741</v>
      </c>
      <c r="AC21" s="656">
        <v>110518943.99999997</v>
      </c>
      <c r="AD21" s="656">
        <v>42211400.893017404</v>
      </c>
      <c r="AE21" s="658">
        <v>702610893.10093427</v>
      </c>
      <c r="AF21" s="659">
        <v>44639864.280000009</v>
      </c>
      <c r="AG21" s="660">
        <v>50396468.744108662</v>
      </c>
      <c r="AH21" s="660">
        <v>51334903</v>
      </c>
      <c r="AI21" s="660">
        <v>51238605</v>
      </c>
      <c r="AJ21" s="660">
        <v>51995958</v>
      </c>
      <c r="AK21" s="660">
        <v>52555951</v>
      </c>
      <c r="AL21" s="660">
        <v>53370865</v>
      </c>
      <c r="AM21" s="660">
        <v>53008374</v>
      </c>
      <c r="AN21" s="660">
        <v>105143347</v>
      </c>
      <c r="AO21" s="660">
        <v>53811113.743485972</v>
      </c>
      <c r="AP21" s="660">
        <v>71901693</v>
      </c>
      <c r="AQ21" s="660">
        <v>68641861.986722246</v>
      </c>
      <c r="AR21" s="660">
        <v>22872820.009937048</v>
      </c>
      <c r="AS21" s="660">
        <v>730911824.76425385</v>
      </c>
      <c r="AT21" s="659">
        <v>52015259</v>
      </c>
      <c r="AU21" s="660">
        <v>54804973</v>
      </c>
      <c r="AV21" s="660">
        <v>48450197</v>
      </c>
      <c r="AW21" s="660">
        <v>56443804</v>
      </c>
      <c r="AX21" s="660">
        <v>54355446</v>
      </c>
      <c r="AY21" s="660">
        <v>92054183</v>
      </c>
      <c r="AZ21" s="660">
        <v>62445263</v>
      </c>
      <c r="BA21" s="660">
        <v>65862361.768239997</v>
      </c>
      <c r="BB21" s="660">
        <v>58042744.928928167</v>
      </c>
      <c r="BC21" s="660">
        <v>69876613</v>
      </c>
      <c r="BD21" s="660">
        <v>61338822</v>
      </c>
      <c r="BE21" s="660">
        <v>67384296.310000002</v>
      </c>
      <c r="BF21" s="660">
        <v>40061880.992831856</v>
      </c>
      <c r="BG21" s="660">
        <v>783135845</v>
      </c>
      <c r="BH21" s="659">
        <v>47088641</v>
      </c>
      <c r="BI21" s="660">
        <v>70704339.818181798</v>
      </c>
      <c r="BJ21" s="660">
        <v>70704339.818181798</v>
      </c>
      <c r="BK21" s="660">
        <v>70704339.818181798</v>
      </c>
      <c r="BL21" s="660">
        <v>70704339.818181798</v>
      </c>
      <c r="BM21" s="660">
        <v>70704339.818181798</v>
      </c>
      <c r="BN21" s="660">
        <v>70704339.818181798</v>
      </c>
      <c r="BO21" s="660">
        <v>70704339.818181798</v>
      </c>
      <c r="BP21" s="660">
        <v>70704339.818181798</v>
      </c>
      <c r="BQ21" s="660">
        <v>70704339.818181798</v>
      </c>
      <c r="BR21" s="660">
        <v>70704339.818181798</v>
      </c>
      <c r="BS21" s="660">
        <v>70704339.818181798</v>
      </c>
      <c r="BT21" s="660">
        <v>824836379</v>
      </c>
    </row>
    <row r="22" spans="1:72" s="630" customFormat="1">
      <c r="D22" s="661"/>
      <c r="E22" s="661"/>
      <c r="F22" s="661"/>
      <c r="G22" s="661"/>
      <c r="H22" s="661"/>
      <c r="I22" s="661"/>
      <c r="J22" s="661"/>
      <c r="K22" s="661"/>
      <c r="L22" s="661"/>
      <c r="M22" s="661"/>
      <c r="N22" s="661"/>
      <c r="O22" s="661"/>
      <c r="P22" s="661"/>
      <c r="Q22" s="661"/>
      <c r="R22" s="662"/>
      <c r="S22" s="662"/>
      <c r="T22" s="662"/>
      <c r="U22" s="662"/>
      <c r="V22" s="662"/>
      <c r="W22" s="662"/>
      <c r="X22" s="662"/>
      <c r="Y22" s="662"/>
      <c r="Z22" s="662"/>
      <c r="AA22" s="662"/>
      <c r="AB22" s="662"/>
      <c r="AC22" s="662"/>
      <c r="AD22" s="662"/>
      <c r="AE22" s="662"/>
      <c r="AF22" s="663"/>
      <c r="AG22" s="663"/>
      <c r="AH22" s="663"/>
      <c r="AI22" s="663"/>
      <c r="AJ22" s="663"/>
      <c r="AK22" s="663"/>
      <c r="AL22" s="663"/>
      <c r="AM22" s="663"/>
      <c r="AN22" s="663"/>
      <c r="AO22" s="663"/>
      <c r="AP22" s="663"/>
      <c r="AQ22" s="663"/>
      <c r="AR22" s="663"/>
      <c r="AS22" s="663"/>
      <c r="AT22" s="663"/>
      <c r="AU22" s="663"/>
      <c r="AV22" s="663"/>
      <c r="AW22" s="663"/>
      <c r="AX22" s="663"/>
      <c r="AY22" s="663"/>
      <c r="AZ22" s="663"/>
      <c r="BA22" s="663"/>
      <c r="BB22" s="663"/>
      <c r="BC22" s="663"/>
      <c r="BD22" s="663"/>
      <c r="BE22" s="663"/>
      <c r="BF22" s="663"/>
      <c r="BG22" s="663"/>
      <c r="BH22" s="663"/>
      <c r="BI22" s="663"/>
      <c r="BJ22" s="663"/>
      <c r="BK22" s="663"/>
      <c r="BL22" s="663"/>
      <c r="BM22" s="663"/>
      <c r="BN22" s="663"/>
      <c r="BO22" s="663"/>
      <c r="BP22" s="663"/>
      <c r="BQ22" s="663"/>
      <c r="BR22" s="663"/>
      <c r="BS22" s="663"/>
      <c r="BT22" s="663"/>
    </row>
    <row r="23" spans="1:72" s="630" customFormat="1" ht="16.8" thickBot="1">
      <c r="P23" s="664"/>
      <c r="R23" s="648"/>
      <c r="AD23" s="665"/>
      <c r="AE23" s="666"/>
      <c r="AF23" s="667"/>
      <c r="AG23" s="667"/>
      <c r="AH23" s="667"/>
      <c r="AI23" s="667"/>
      <c r="AJ23" s="667"/>
      <c r="AK23" s="667"/>
      <c r="AL23" s="667"/>
      <c r="AM23" s="667"/>
      <c r="AN23" s="667"/>
      <c r="AO23" s="667"/>
      <c r="AP23" s="667"/>
      <c r="AQ23" s="667"/>
      <c r="AR23" s="667"/>
      <c r="AS23" s="667"/>
      <c r="AT23" s="667"/>
      <c r="AU23" s="667"/>
      <c r="AV23" s="667"/>
      <c r="AW23" s="667"/>
      <c r="AX23" s="667"/>
      <c r="AY23" s="667"/>
      <c r="AZ23" s="667"/>
      <c r="BA23" s="667"/>
      <c r="BB23" s="667"/>
      <c r="BC23" s="667"/>
      <c r="BD23" s="667"/>
      <c r="BE23" s="667"/>
      <c r="BF23" s="667"/>
      <c r="BG23" s="667"/>
      <c r="BH23" s="667"/>
      <c r="BI23" s="667"/>
      <c r="BJ23" s="667"/>
      <c r="BK23" s="667"/>
      <c r="BL23" s="667"/>
      <c r="BM23" s="667"/>
      <c r="BN23" s="667"/>
      <c r="BO23" s="667"/>
      <c r="BP23" s="667"/>
      <c r="BQ23" s="667"/>
      <c r="BR23" s="667"/>
      <c r="BS23" s="667"/>
      <c r="BT23" s="667"/>
    </row>
    <row r="24" spans="1:72" s="617" customFormat="1" ht="16.8" thickBot="1">
      <c r="D24" s="624" t="s">
        <v>307</v>
      </c>
      <c r="E24" s="625"/>
      <c r="F24" s="625"/>
      <c r="G24" s="625"/>
      <c r="H24" s="625"/>
      <c r="I24" s="625"/>
      <c r="J24" s="625"/>
      <c r="K24" s="625"/>
      <c r="L24" s="625"/>
      <c r="M24" s="625"/>
      <c r="N24" s="625"/>
      <c r="O24" s="625"/>
      <c r="P24" s="625"/>
      <c r="Q24" s="625"/>
      <c r="R24" s="627" t="s">
        <v>308</v>
      </c>
      <c r="S24" s="628"/>
      <c r="T24" s="628"/>
      <c r="U24" s="628"/>
      <c r="V24" s="628"/>
      <c r="W24" s="628"/>
      <c r="X24" s="628"/>
      <c r="Y24" s="628"/>
      <c r="Z24" s="628"/>
      <c r="AA24" s="628"/>
      <c r="AB24" s="628"/>
      <c r="AC24" s="628"/>
      <c r="AD24" s="628"/>
      <c r="AE24" s="629"/>
      <c r="AF24" s="627" t="s">
        <v>309</v>
      </c>
      <c r="AG24" s="668"/>
      <c r="AH24" s="668"/>
      <c r="AI24" s="668"/>
      <c r="AJ24" s="668"/>
      <c r="AK24" s="668"/>
      <c r="AL24" s="628"/>
      <c r="AM24" s="668"/>
      <c r="AN24" s="668"/>
      <c r="AO24" s="668"/>
      <c r="AP24" s="668"/>
      <c r="AQ24" s="668"/>
      <c r="AR24" s="668"/>
      <c r="AS24" s="669"/>
      <c r="AT24" s="627" t="s">
        <v>405</v>
      </c>
      <c r="AU24" s="668"/>
      <c r="AV24" s="668"/>
      <c r="AW24" s="668"/>
      <c r="AX24" s="668"/>
      <c r="AY24" s="668"/>
      <c r="AZ24" s="628"/>
      <c r="BA24" s="668"/>
      <c r="BB24" s="668"/>
      <c r="BC24" s="668"/>
      <c r="BD24" s="668"/>
      <c r="BE24" s="668"/>
      <c r="BF24" s="668"/>
      <c r="BG24" s="669"/>
      <c r="BH24" s="627" t="s">
        <v>411</v>
      </c>
      <c r="BI24" s="668"/>
      <c r="BJ24" s="668"/>
      <c r="BK24" s="668"/>
      <c r="BL24" s="668"/>
      <c r="BM24" s="668"/>
      <c r="BN24" s="628"/>
      <c r="BO24" s="668"/>
      <c r="BP24" s="668"/>
      <c r="BQ24" s="668"/>
      <c r="BR24" s="668"/>
      <c r="BS24" s="668"/>
      <c r="BT24" s="669"/>
    </row>
    <row r="25" spans="1:72" s="617" customFormat="1">
      <c r="A25" s="670" t="s">
        <v>343</v>
      </c>
      <c r="B25" s="631" t="s">
        <v>51</v>
      </c>
      <c r="C25" s="632" t="s">
        <v>311</v>
      </c>
      <c r="D25" s="633" t="s">
        <v>312</v>
      </c>
      <c r="E25" s="634" t="s">
        <v>313</v>
      </c>
      <c r="F25" s="634" t="s">
        <v>314</v>
      </c>
      <c r="G25" s="634" t="s">
        <v>315</v>
      </c>
      <c r="H25" s="634" t="s">
        <v>316</v>
      </c>
      <c r="I25" s="634" t="s">
        <v>317</v>
      </c>
      <c r="J25" s="634" t="s">
        <v>318</v>
      </c>
      <c r="K25" s="634" t="s">
        <v>319</v>
      </c>
      <c r="L25" s="634" t="s">
        <v>320</v>
      </c>
      <c r="M25" s="634" t="s">
        <v>321</v>
      </c>
      <c r="N25" s="634" t="s">
        <v>322</v>
      </c>
      <c r="O25" s="634" t="s">
        <v>323</v>
      </c>
      <c r="P25" s="634" t="s">
        <v>324</v>
      </c>
      <c r="Q25" s="635" t="s">
        <v>325</v>
      </c>
      <c r="R25" s="633" t="s">
        <v>312</v>
      </c>
      <c r="S25" s="634" t="s">
        <v>313</v>
      </c>
      <c r="T25" s="634" t="s">
        <v>314</v>
      </c>
      <c r="U25" s="634" t="s">
        <v>315</v>
      </c>
      <c r="V25" s="634" t="s">
        <v>316</v>
      </c>
      <c r="W25" s="634" t="s">
        <v>317</v>
      </c>
      <c r="X25" s="634" t="s">
        <v>318</v>
      </c>
      <c r="Y25" s="634" t="s">
        <v>319</v>
      </c>
      <c r="Z25" s="634" t="s">
        <v>320</v>
      </c>
      <c r="AA25" s="634" t="s">
        <v>321</v>
      </c>
      <c r="AB25" s="634" t="s">
        <v>322</v>
      </c>
      <c r="AC25" s="634" t="s">
        <v>323</v>
      </c>
      <c r="AD25" s="634" t="s">
        <v>371</v>
      </c>
      <c r="AE25" s="636" t="s">
        <v>326</v>
      </c>
      <c r="AF25" s="671" t="s">
        <v>312</v>
      </c>
      <c r="AG25" s="672" t="s">
        <v>313</v>
      </c>
      <c r="AH25" s="672" t="s">
        <v>314</v>
      </c>
      <c r="AI25" s="672" t="s">
        <v>315</v>
      </c>
      <c r="AJ25" s="672" t="s">
        <v>316</v>
      </c>
      <c r="AK25" s="672" t="s">
        <v>317</v>
      </c>
      <c r="AL25" s="672" t="s">
        <v>318</v>
      </c>
      <c r="AM25" s="672" t="s">
        <v>319</v>
      </c>
      <c r="AN25" s="672" t="s">
        <v>320</v>
      </c>
      <c r="AO25" s="672" t="s">
        <v>321</v>
      </c>
      <c r="AP25" s="672" t="s">
        <v>322</v>
      </c>
      <c r="AQ25" s="672" t="s">
        <v>323</v>
      </c>
      <c r="AR25" s="672" t="s">
        <v>382</v>
      </c>
      <c r="AS25" s="636" t="s">
        <v>327</v>
      </c>
      <c r="AT25" s="671" t="s">
        <v>312</v>
      </c>
      <c r="AU25" s="672" t="s">
        <v>313</v>
      </c>
      <c r="AV25" s="672" t="s">
        <v>314</v>
      </c>
      <c r="AW25" s="672" t="s">
        <v>315</v>
      </c>
      <c r="AX25" s="672" t="s">
        <v>316</v>
      </c>
      <c r="AY25" s="672" t="s">
        <v>317</v>
      </c>
      <c r="AZ25" s="672" t="s">
        <v>318</v>
      </c>
      <c r="BA25" s="672" t="s">
        <v>319</v>
      </c>
      <c r="BB25" s="672" t="s">
        <v>320</v>
      </c>
      <c r="BC25" s="672" t="s">
        <v>321</v>
      </c>
      <c r="BD25" s="672" t="s">
        <v>322</v>
      </c>
      <c r="BE25" s="672" t="s">
        <v>323</v>
      </c>
      <c r="BF25" s="672" t="s">
        <v>506</v>
      </c>
      <c r="BG25" s="636" t="s">
        <v>404</v>
      </c>
      <c r="BH25" s="671" t="s">
        <v>312</v>
      </c>
      <c r="BI25" s="672" t="s">
        <v>313</v>
      </c>
      <c r="BJ25" s="672" t="s">
        <v>314</v>
      </c>
      <c r="BK25" s="672" t="s">
        <v>315</v>
      </c>
      <c r="BL25" s="672" t="s">
        <v>316</v>
      </c>
      <c r="BM25" s="672" t="s">
        <v>317</v>
      </c>
      <c r="BN25" s="672" t="s">
        <v>318</v>
      </c>
      <c r="BO25" s="672" t="s">
        <v>319</v>
      </c>
      <c r="BP25" s="672" t="s">
        <v>320</v>
      </c>
      <c r="BQ25" s="672" t="s">
        <v>321</v>
      </c>
      <c r="BR25" s="672" t="s">
        <v>322</v>
      </c>
      <c r="BS25" s="672" t="s">
        <v>323</v>
      </c>
      <c r="BT25" s="636" t="s">
        <v>412</v>
      </c>
    </row>
    <row r="26" spans="1:72" ht="15" customHeight="1">
      <c r="A26" s="637" t="s">
        <v>4</v>
      </c>
      <c r="B26" s="630" t="s">
        <v>53</v>
      </c>
      <c r="C26" s="639" t="s">
        <v>52</v>
      </c>
      <c r="D26" s="640">
        <v>20942354.18999996</v>
      </c>
      <c r="E26" s="641">
        <v>24087514.350000046</v>
      </c>
      <c r="F26" s="641">
        <v>32478667.840000074</v>
      </c>
      <c r="G26" s="641">
        <v>33505926.410000112</v>
      </c>
      <c r="H26" s="641">
        <v>27838023.790000007</v>
      </c>
      <c r="I26" s="641">
        <v>37196981.979999989</v>
      </c>
      <c r="J26" s="641">
        <v>36403601.780000024</v>
      </c>
      <c r="K26" s="641">
        <v>39616299.000000119</v>
      </c>
      <c r="L26" s="641">
        <v>40307061.239999875</v>
      </c>
      <c r="M26" s="641">
        <v>40762058.86999999</v>
      </c>
      <c r="N26" s="641">
        <v>42896932.729999922</v>
      </c>
      <c r="O26" s="641">
        <v>23102204.400000021</v>
      </c>
      <c r="P26" s="643">
        <v>52593887.230000392</v>
      </c>
      <c r="Q26" s="642">
        <v>451731513.81000048</v>
      </c>
      <c r="R26" s="640">
        <v>31384523.359999988</v>
      </c>
      <c r="S26" s="641">
        <v>35004664.450000063</v>
      </c>
      <c r="T26" s="641">
        <v>36691887.989999995</v>
      </c>
      <c r="U26" s="641">
        <v>36153222.749999978</v>
      </c>
      <c r="V26" s="641">
        <v>36958257.050000183</v>
      </c>
      <c r="W26" s="643">
        <v>40243046.530000024</v>
      </c>
      <c r="X26" s="641">
        <v>6139490.9400000032</v>
      </c>
      <c r="Y26" s="641">
        <v>6043470.0199999874</v>
      </c>
      <c r="Z26" s="641">
        <v>5346694.4300000099</v>
      </c>
      <c r="AA26" s="643">
        <v>16125285.92</v>
      </c>
      <c r="AB26" s="641">
        <v>27634361.640000038</v>
      </c>
      <c r="AC26" s="641">
        <v>86312457.300000012</v>
      </c>
      <c r="AD26" s="641">
        <v>114993280.61999977</v>
      </c>
      <c r="AE26" s="644">
        <v>479030643</v>
      </c>
      <c r="AF26" s="645">
        <v>39427816.700000003</v>
      </c>
      <c r="AG26" s="646">
        <v>9741068.0899999999</v>
      </c>
      <c r="AH26" s="646">
        <v>7953981</v>
      </c>
      <c r="AI26" s="646">
        <v>8188232</v>
      </c>
      <c r="AJ26" s="646">
        <v>7841839</v>
      </c>
      <c r="AK26" s="646">
        <v>19461059</v>
      </c>
      <c r="AL26" s="646">
        <v>20316292</v>
      </c>
      <c r="AM26" s="646">
        <v>18664477</v>
      </c>
      <c r="AN26" s="646">
        <v>64438990</v>
      </c>
      <c r="AO26" s="646">
        <v>20034894</v>
      </c>
      <c r="AP26" s="646">
        <v>59928514</v>
      </c>
      <c r="AQ26" s="646">
        <v>60102943</v>
      </c>
      <c r="AR26" s="673">
        <v>164643672.20999998</v>
      </c>
      <c r="AS26" s="644">
        <v>500743778</v>
      </c>
      <c r="AT26" s="645">
        <v>46154932</v>
      </c>
      <c r="AU26" s="646">
        <v>11826972</v>
      </c>
      <c r="AV26" s="646">
        <v>1184640</v>
      </c>
      <c r="AW26" s="646">
        <v>8525494</v>
      </c>
      <c r="AX26" s="646">
        <v>18353556</v>
      </c>
      <c r="AY26" s="646">
        <v>52630145</v>
      </c>
      <c r="AZ26" s="646">
        <v>25692465</v>
      </c>
      <c r="BA26" s="646">
        <v>56417126</v>
      </c>
      <c r="BB26" s="646">
        <v>50795362</v>
      </c>
      <c r="BC26" s="646">
        <v>61017855</v>
      </c>
      <c r="BD26" s="646">
        <v>56412015</v>
      </c>
      <c r="BE26" s="646">
        <v>150877169</v>
      </c>
      <c r="BF26" s="646">
        <v>2568409</v>
      </c>
      <c r="BG26" s="644">
        <v>542456140</v>
      </c>
      <c r="BH26" s="645">
        <v>41910152</v>
      </c>
      <c r="BI26" s="646">
        <v>49105551.636363633</v>
      </c>
      <c r="BJ26" s="646">
        <v>49105551.636363633</v>
      </c>
      <c r="BK26" s="646">
        <v>49105551.636363633</v>
      </c>
      <c r="BL26" s="646">
        <v>49105551.636363633</v>
      </c>
      <c r="BM26" s="646">
        <v>49105551.636363633</v>
      </c>
      <c r="BN26" s="646">
        <v>49105551.636363633</v>
      </c>
      <c r="BO26" s="646">
        <v>49105551.636363633</v>
      </c>
      <c r="BP26" s="646">
        <v>49105551.636363633</v>
      </c>
      <c r="BQ26" s="646">
        <v>49105551.636363633</v>
      </c>
      <c r="BR26" s="646">
        <v>49105551.636363633</v>
      </c>
      <c r="BS26" s="646">
        <v>49105551.636363633</v>
      </c>
      <c r="BT26" s="644">
        <v>582071220</v>
      </c>
    </row>
    <row r="27" spans="1:72" ht="15" customHeight="1">
      <c r="A27" s="637"/>
      <c r="B27" s="630" t="s">
        <v>55</v>
      </c>
      <c r="C27" s="639" t="s">
        <v>54</v>
      </c>
      <c r="D27" s="640">
        <v>303093.60000000015</v>
      </c>
      <c r="E27" s="641">
        <v>348687.12999999995</v>
      </c>
      <c r="F27" s="641">
        <v>416949.65999999992</v>
      </c>
      <c r="G27" s="641">
        <v>504676.2100000002</v>
      </c>
      <c r="H27" s="641">
        <v>419073.2200000002</v>
      </c>
      <c r="I27" s="641">
        <v>498600.09000000008</v>
      </c>
      <c r="J27" s="641">
        <v>501977.03000000044</v>
      </c>
      <c r="K27" s="641">
        <v>535817.41000000015</v>
      </c>
      <c r="L27" s="641">
        <v>545963.97999999986</v>
      </c>
      <c r="M27" s="641">
        <v>549397.68999999994</v>
      </c>
      <c r="N27" s="641">
        <v>544692.67999999959</v>
      </c>
      <c r="O27" s="641">
        <v>505277.92999999993</v>
      </c>
      <c r="P27" s="643">
        <v>793253.24999999884</v>
      </c>
      <c r="Q27" s="642">
        <v>6467459.8799999999</v>
      </c>
      <c r="R27" s="640">
        <v>425614.42</v>
      </c>
      <c r="S27" s="641">
        <v>470918.44000000024</v>
      </c>
      <c r="T27" s="641">
        <v>485088.1</v>
      </c>
      <c r="U27" s="641">
        <v>484124.51999999996</v>
      </c>
      <c r="V27" s="641">
        <v>489863.40999999963</v>
      </c>
      <c r="W27" s="643">
        <v>471151.20999999956</v>
      </c>
      <c r="X27" s="641">
        <v>470171.73</v>
      </c>
      <c r="Y27" s="641">
        <v>486249.10999999993</v>
      </c>
      <c r="Z27" s="641">
        <v>474679.30000000016</v>
      </c>
      <c r="AA27" s="643">
        <v>498114.4800000001</v>
      </c>
      <c r="AB27" s="641">
        <v>501613.20999999996</v>
      </c>
      <c r="AC27" s="641">
        <v>1217966.8700000001</v>
      </c>
      <c r="AD27" s="641">
        <v>449605.20000000019</v>
      </c>
      <c r="AE27" s="644">
        <v>6925160</v>
      </c>
      <c r="AF27" s="645">
        <v>434000.42000000004</v>
      </c>
      <c r="AG27" s="646">
        <v>480786.03</v>
      </c>
      <c r="AH27" s="646">
        <v>496943</v>
      </c>
      <c r="AI27" s="646">
        <v>492199</v>
      </c>
      <c r="AJ27" s="646">
        <v>506624</v>
      </c>
      <c r="AK27" s="646">
        <v>514985</v>
      </c>
      <c r="AL27" s="646">
        <v>512174</v>
      </c>
      <c r="AM27" s="646">
        <v>533275</v>
      </c>
      <c r="AN27" s="646">
        <v>1090636</v>
      </c>
      <c r="AO27" s="646">
        <v>522897</v>
      </c>
      <c r="AP27" s="646">
        <v>476251</v>
      </c>
      <c r="AQ27" s="646">
        <v>685787</v>
      </c>
      <c r="AR27" s="646">
        <v>446158.54999999981</v>
      </c>
      <c r="AS27" s="644">
        <v>7192716</v>
      </c>
      <c r="AT27" s="645">
        <v>424171</v>
      </c>
      <c r="AU27" s="646">
        <v>421377</v>
      </c>
      <c r="AV27" s="646">
        <v>391640</v>
      </c>
      <c r="AW27" s="646">
        <v>446433</v>
      </c>
      <c r="AX27" s="646">
        <v>442984</v>
      </c>
      <c r="AY27" s="646">
        <v>745393</v>
      </c>
      <c r="AZ27" s="646">
        <v>508483</v>
      </c>
      <c r="BA27" s="646">
        <v>527806</v>
      </c>
      <c r="BB27" s="646">
        <v>650347</v>
      </c>
      <c r="BC27" s="646">
        <v>563924</v>
      </c>
      <c r="BD27" s="646">
        <v>764642</v>
      </c>
      <c r="BE27" s="646">
        <v>527251</v>
      </c>
      <c r="BF27" s="646">
        <v>-203220</v>
      </c>
      <c r="BG27" s="644">
        <v>6211231</v>
      </c>
      <c r="BH27" s="645">
        <v>453346</v>
      </c>
      <c r="BI27" s="646">
        <v>661870.54545454541</v>
      </c>
      <c r="BJ27" s="646">
        <v>661870.54545454541</v>
      </c>
      <c r="BK27" s="646">
        <v>661870.54545454541</v>
      </c>
      <c r="BL27" s="646">
        <v>661870.54545454541</v>
      </c>
      <c r="BM27" s="646">
        <v>661870.54545454541</v>
      </c>
      <c r="BN27" s="646">
        <v>661870.54545454541</v>
      </c>
      <c r="BO27" s="646">
        <v>661870.54545454541</v>
      </c>
      <c r="BP27" s="646">
        <v>661870.54545454541</v>
      </c>
      <c r="BQ27" s="646">
        <v>661870.54545454541</v>
      </c>
      <c r="BR27" s="646">
        <v>661870.54545454541</v>
      </c>
      <c r="BS27" s="646">
        <v>661870.54545454541</v>
      </c>
      <c r="BT27" s="644">
        <v>7733922</v>
      </c>
    </row>
    <row r="28" spans="1:72" s="681" customFormat="1">
      <c r="A28" s="674" t="s">
        <v>344</v>
      </c>
      <c r="B28" s="675"/>
      <c r="C28" s="676"/>
      <c r="D28" s="642">
        <v>21245447.789999962</v>
      </c>
      <c r="E28" s="642">
        <v>24436201.480000045</v>
      </c>
      <c r="F28" s="642">
        <v>32895617.500000075</v>
      </c>
      <c r="G28" s="642">
        <v>34010602.620000109</v>
      </c>
      <c r="H28" s="642">
        <v>28257097.010000005</v>
      </c>
      <c r="I28" s="642">
        <v>37695582.069999993</v>
      </c>
      <c r="J28" s="642">
        <v>36905578.810000025</v>
      </c>
      <c r="K28" s="642">
        <v>40152116.410000116</v>
      </c>
      <c r="L28" s="642">
        <v>40853025.219999872</v>
      </c>
      <c r="M28" s="642">
        <v>41311456.559999987</v>
      </c>
      <c r="N28" s="642">
        <v>43441625.409999922</v>
      </c>
      <c r="O28" s="642">
        <v>23607482.330000021</v>
      </c>
      <c r="P28" s="642">
        <v>53387140.480000369</v>
      </c>
      <c r="Q28" s="642">
        <v>458198973.69000047</v>
      </c>
      <c r="R28" s="677">
        <v>31810137.77999999</v>
      </c>
      <c r="S28" s="642">
        <v>35475582.89000006</v>
      </c>
      <c r="T28" s="642">
        <v>37176976.089999996</v>
      </c>
      <c r="U28" s="642">
        <v>36637347.269999981</v>
      </c>
      <c r="V28" s="642">
        <v>37448120.46000018</v>
      </c>
      <c r="W28" s="642">
        <v>40714197.740000024</v>
      </c>
      <c r="X28" s="642">
        <v>6609662.6700000037</v>
      </c>
      <c r="Y28" s="642">
        <v>6529719.1299999878</v>
      </c>
      <c r="Z28" s="642">
        <v>5821373.7300000098</v>
      </c>
      <c r="AA28" s="642">
        <v>16623400.4</v>
      </c>
      <c r="AB28" s="642">
        <v>28135974.850000039</v>
      </c>
      <c r="AC28" s="642">
        <v>87530424.170000017</v>
      </c>
      <c r="AD28" s="642">
        <v>115442885.81999977</v>
      </c>
      <c r="AE28" s="644">
        <v>485955803</v>
      </c>
      <c r="AF28" s="678">
        <v>39861817.120000005</v>
      </c>
      <c r="AG28" s="679">
        <v>10221854.119999999</v>
      </c>
      <c r="AH28" s="679">
        <v>8450924</v>
      </c>
      <c r="AI28" s="679">
        <v>8680431</v>
      </c>
      <c r="AJ28" s="679">
        <v>8348463</v>
      </c>
      <c r="AK28" s="679">
        <v>19976044</v>
      </c>
      <c r="AL28" s="679">
        <v>20828466</v>
      </c>
      <c r="AM28" s="679">
        <v>19197752</v>
      </c>
      <c r="AN28" s="679">
        <v>65529626</v>
      </c>
      <c r="AO28" s="679">
        <v>20557791</v>
      </c>
      <c r="AP28" s="679">
        <v>60404765</v>
      </c>
      <c r="AQ28" s="679">
        <v>60788730</v>
      </c>
      <c r="AR28" s="679">
        <v>165089830.75999999</v>
      </c>
      <c r="AS28" s="644">
        <v>507936494</v>
      </c>
      <c r="AT28" s="642">
        <v>46579103</v>
      </c>
      <c r="AU28" s="642">
        <v>12248349</v>
      </c>
      <c r="AV28" s="642">
        <v>1576280</v>
      </c>
      <c r="AW28" s="642">
        <v>8971927</v>
      </c>
      <c r="AX28" s="642">
        <v>18796540</v>
      </c>
      <c r="AY28" s="642">
        <v>53375538</v>
      </c>
      <c r="AZ28" s="642">
        <v>26200948</v>
      </c>
      <c r="BA28" s="642">
        <v>56944932</v>
      </c>
      <c r="BB28" s="642">
        <v>51445709</v>
      </c>
      <c r="BC28" s="642">
        <v>61581779</v>
      </c>
      <c r="BD28" s="642">
        <v>57176657</v>
      </c>
      <c r="BE28" s="642">
        <v>151404420</v>
      </c>
      <c r="BF28" s="680">
        <v>2365189</v>
      </c>
      <c r="BG28" s="644">
        <v>548667371</v>
      </c>
      <c r="BH28" s="642">
        <v>42363498</v>
      </c>
      <c r="BI28" s="642">
        <v>49767422.18181818</v>
      </c>
      <c r="BJ28" s="642">
        <v>49767422.18181818</v>
      </c>
      <c r="BK28" s="642">
        <v>49767422.18181818</v>
      </c>
      <c r="BL28" s="642">
        <v>49767422.18181818</v>
      </c>
      <c r="BM28" s="642">
        <v>49767422.18181818</v>
      </c>
      <c r="BN28" s="642">
        <v>49767422.18181818</v>
      </c>
      <c r="BO28" s="642">
        <v>49767422.18181818</v>
      </c>
      <c r="BP28" s="642">
        <v>49767422.18181818</v>
      </c>
      <c r="BQ28" s="642">
        <v>49767422.18181818</v>
      </c>
      <c r="BR28" s="642">
        <v>49767422.18181818</v>
      </c>
      <c r="BS28" s="642">
        <v>49767422.18181818</v>
      </c>
      <c r="BT28" s="644">
        <v>589805142</v>
      </c>
    </row>
    <row r="29" spans="1:72" ht="15" customHeight="1">
      <c r="A29" s="637" t="s">
        <v>200</v>
      </c>
      <c r="B29" s="630" t="s">
        <v>113</v>
      </c>
      <c r="C29" s="639" t="s">
        <v>115</v>
      </c>
      <c r="D29" s="640">
        <v>27063.580000000005</v>
      </c>
      <c r="E29" s="641">
        <v>31081.829999999987</v>
      </c>
      <c r="F29" s="641">
        <v>35690.33</v>
      </c>
      <c r="G29" s="641">
        <v>44926.440000000031</v>
      </c>
      <c r="H29" s="641">
        <v>38599.599999999955</v>
      </c>
      <c r="I29" s="641">
        <v>44194.519999999946</v>
      </c>
      <c r="J29" s="641">
        <v>44561.850000000035</v>
      </c>
      <c r="K29" s="641">
        <v>47452.760000000017</v>
      </c>
      <c r="L29" s="641">
        <v>48608.829999999958</v>
      </c>
      <c r="M29" s="641">
        <v>48568.709999999992</v>
      </c>
      <c r="N29" s="641">
        <v>46559.179999999986</v>
      </c>
      <c r="O29" s="641">
        <v>44731.6</v>
      </c>
      <c r="P29" s="643">
        <v>-286945.74000000011</v>
      </c>
      <c r="Q29" s="642">
        <v>215093.48999999982</v>
      </c>
      <c r="R29" s="640">
        <v>85.25</v>
      </c>
      <c r="S29" s="641">
        <v>67.820000000000007</v>
      </c>
      <c r="T29" s="641">
        <v>76.83</v>
      </c>
      <c r="U29" s="641">
        <v>61.290000000000006</v>
      </c>
      <c r="V29" s="641">
        <v>98.27</v>
      </c>
      <c r="W29" s="643">
        <v>68.03</v>
      </c>
      <c r="X29" s="641">
        <v>69.179999999999993</v>
      </c>
      <c r="Y29" s="641">
        <v>95.490000000000023</v>
      </c>
      <c r="Z29" s="641">
        <v>65.070000000000022</v>
      </c>
      <c r="AA29" s="643">
        <v>95.53</v>
      </c>
      <c r="AB29" s="641">
        <v>99.029999999999959</v>
      </c>
      <c r="AC29" s="641">
        <v>16023.710000000005</v>
      </c>
      <c r="AD29" s="641">
        <v>295897.5</v>
      </c>
      <c r="AE29" s="644">
        <v>312803</v>
      </c>
      <c r="AF29" s="645">
        <v>22.46</v>
      </c>
      <c r="AG29" s="646">
        <v>23.580000000000002</v>
      </c>
      <c r="AH29" s="646">
        <v>24</v>
      </c>
      <c r="AI29" s="646">
        <v>24</v>
      </c>
      <c r="AJ29" s="646">
        <v>23</v>
      </c>
      <c r="AK29" s="646">
        <v>24</v>
      </c>
      <c r="AL29" s="646">
        <v>24</v>
      </c>
      <c r="AM29" s="646">
        <v>24</v>
      </c>
      <c r="AN29" s="646">
        <v>24041</v>
      </c>
      <c r="AO29" s="646">
        <v>24</v>
      </c>
      <c r="AP29" s="646">
        <v>3042</v>
      </c>
      <c r="AQ29" s="646">
        <v>33</v>
      </c>
      <c r="AR29" s="646">
        <v>-27000.04</v>
      </c>
      <c r="AS29" s="644">
        <v>329</v>
      </c>
      <c r="AT29" s="645">
        <v>20</v>
      </c>
      <c r="AU29" s="646">
        <v>18</v>
      </c>
      <c r="AV29" s="646">
        <v>17</v>
      </c>
      <c r="AW29" s="646">
        <v>20</v>
      </c>
      <c r="AX29" s="646">
        <v>19</v>
      </c>
      <c r="AY29" s="646">
        <v>33</v>
      </c>
      <c r="AZ29" s="646">
        <v>23</v>
      </c>
      <c r="BA29" s="646">
        <v>23</v>
      </c>
      <c r="BB29" s="646">
        <v>38434</v>
      </c>
      <c r="BC29" s="646">
        <v>27</v>
      </c>
      <c r="BD29" s="646">
        <v>94017</v>
      </c>
      <c r="BE29" s="646">
        <v>23</v>
      </c>
      <c r="BF29" s="646">
        <v>-132365</v>
      </c>
      <c r="BG29" s="644">
        <v>309</v>
      </c>
      <c r="BH29" s="645">
        <v>27523</v>
      </c>
      <c r="BI29" s="646">
        <v>40173.272727272728</v>
      </c>
      <c r="BJ29" s="646">
        <v>40173.272727272728</v>
      </c>
      <c r="BK29" s="646">
        <v>40173.272727272728</v>
      </c>
      <c r="BL29" s="646">
        <v>40173.272727272728</v>
      </c>
      <c r="BM29" s="646">
        <v>40173.272727272728</v>
      </c>
      <c r="BN29" s="646">
        <v>40173.272727272728</v>
      </c>
      <c r="BO29" s="646">
        <v>40173.272727272728</v>
      </c>
      <c r="BP29" s="646">
        <v>40173.272727272728</v>
      </c>
      <c r="BQ29" s="646">
        <v>40173.272727272728</v>
      </c>
      <c r="BR29" s="646">
        <v>40173.272727272728</v>
      </c>
      <c r="BS29" s="646">
        <v>40173.272727272728</v>
      </c>
      <c r="BT29" s="644">
        <v>469429</v>
      </c>
    </row>
    <row r="30" spans="1:72" ht="15" customHeight="1">
      <c r="A30" s="637"/>
      <c r="B30" s="630" t="s">
        <v>119</v>
      </c>
      <c r="C30" s="639" t="s">
        <v>345</v>
      </c>
      <c r="D30" s="640">
        <v>558774.53000000014</v>
      </c>
      <c r="E30" s="641">
        <v>624453.64999999979</v>
      </c>
      <c r="F30" s="641">
        <v>623165.28</v>
      </c>
      <c r="G30" s="641">
        <v>914816.17</v>
      </c>
      <c r="H30" s="641">
        <v>877819.89000000164</v>
      </c>
      <c r="I30" s="641">
        <v>689732.5200000006</v>
      </c>
      <c r="J30" s="641">
        <v>764371.78000000014</v>
      </c>
      <c r="K30" s="641">
        <v>805704.4299999997</v>
      </c>
      <c r="L30" s="641">
        <v>799043.46000000008</v>
      </c>
      <c r="M30" s="641">
        <v>756446.82999999926</v>
      </c>
      <c r="N30" s="641">
        <v>654248.05999999959</v>
      </c>
      <c r="O30" s="641">
        <v>188373.5499999997</v>
      </c>
      <c r="P30" s="643">
        <v>-2347212.2100000009</v>
      </c>
      <c r="Q30" s="642">
        <v>5909737.9399999995</v>
      </c>
      <c r="R30" s="640">
        <v>652621.03999999957</v>
      </c>
      <c r="S30" s="641">
        <v>721217.62999999989</v>
      </c>
      <c r="T30" s="641">
        <v>33081.390000000356</v>
      </c>
      <c r="U30" s="641">
        <v>714938.67000000039</v>
      </c>
      <c r="V30" s="641">
        <v>737562.57</v>
      </c>
      <c r="W30" s="643">
        <v>1258382.3800000018</v>
      </c>
      <c r="X30" s="641">
        <v>1384374.3599999999</v>
      </c>
      <c r="Y30" s="641">
        <v>1429091.7500000014</v>
      </c>
      <c r="Z30" s="641">
        <v>1414970.7800000012</v>
      </c>
      <c r="AA30" s="643">
        <v>1463358.3200000015</v>
      </c>
      <c r="AB30" s="641">
        <v>-8167428.4999999981</v>
      </c>
      <c r="AC30" s="641">
        <v>674559.43000000087</v>
      </c>
      <c r="AD30" s="641">
        <v>3178262.1799999913</v>
      </c>
      <c r="AE30" s="644">
        <v>5494992</v>
      </c>
      <c r="AF30" s="645">
        <v>0</v>
      </c>
      <c r="AG30" s="646">
        <v>270647.42</v>
      </c>
      <c r="AH30" s="646">
        <v>289590</v>
      </c>
      <c r="AI30" s="646">
        <v>287760</v>
      </c>
      <c r="AJ30" s="646">
        <v>297810</v>
      </c>
      <c r="AK30" s="646">
        <v>296089</v>
      </c>
      <c r="AL30" s="646">
        <v>300739</v>
      </c>
      <c r="AM30" s="646">
        <v>308810</v>
      </c>
      <c r="AN30" s="646">
        <v>315676</v>
      </c>
      <c r="AO30" s="646">
        <v>306355</v>
      </c>
      <c r="AP30" s="646">
        <v>316694</v>
      </c>
      <c r="AQ30" s="646">
        <v>303798.67</v>
      </c>
      <c r="AR30" s="646">
        <v>2996738.91</v>
      </c>
      <c r="AS30" s="644">
        <v>6290708</v>
      </c>
      <c r="AT30" s="645">
        <v>0</v>
      </c>
      <c r="AU30" s="646">
        <v>1352121</v>
      </c>
      <c r="AV30" s="646">
        <v>1498360</v>
      </c>
      <c r="AW30" s="646">
        <v>1452907</v>
      </c>
      <c r="AX30" s="646">
        <v>1466642</v>
      </c>
      <c r="AY30" s="646">
        <v>1430881</v>
      </c>
      <c r="AZ30" s="646">
        <v>1458819</v>
      </c>
      <c r="BA30" s="646">
        <v>144775</v>
      </c>
      <c r="BB30" s="646">
        <v>746.92999999999984</v>
      </c>
      <c r="BC30" s="646">
        <v>-63</v>
      </c>
      <c r="BD30" s="646">
        <v>-115036</v>
      </c>
      <c r="BE30" s="646">
        <v>-1</v>
      </c>
      <c r="BF30" s="646">
        <v>-2688450.9299999997</v>
      </c>
      <c r="BG30" s="644">
        <v>6001701</v>
      </c>
      <c r="BH30" s="645">
        <v>0</v>
      </c>
      <c r="BI30" s="646">
        <v>545609.18181818177</v>
      </c>
      <c r="BJ30" s="646">
        <v>545609.18181818177</v>
      </c>
      <c r="BK30" s="646">
        <v>545609.18181818177</v>
      </c>
      <c r="BL30" s="646">
        <v>545609.18181818177</v>
      </c>
      <c r="BM30" s="646">
        <v>545609.18181818177</v>
      </c>
      <c r="BN30" s="646">
        <v>545609.18181818177</v>
      </c>
      <c r="BO30" s="646">
        <v>545609.18181818177</v>
      </c>
      <c r="BP30" s="646">
        <v>545609.18181818177</v>
      </c>
      <c r="BQ30" s="646">
        <v>545609.18181818177</v>
      </c>
      <c r="BR30" s="646">
        <v>545609.18181818177</v>
      </c>
      <c r="BS30" s="646">
        <v>545609.18181818177</v>
      </c>
      <c r="BT30" s="644">
        <v>6001701</v>
      </c>
    </row>
    <row r="31" spans="1:72">
      <c r="A31" s="637"/>
      <c r="B31" s="630" t="s">
        <v>118</v>
      </c>
      <c r="C31" s="639" t="s">
        <v>346</v>
      </c>
      <c r="D31" s="643">
        <v>0</v>
      </c>
      <c r="E31" s="643">
        <v>0</v>
      </c>
      <c r="F31" s="643">
        <v>0</v>
      </c>
      <c r="G31" s="643">
        <v>0</v>
      </c>
      <c r="H31" s="641">
        <v>14759.1</v>
      </c>
      <c r="I31" s="641">
        <v>0</v>
      </c>
      <c r="J31" s="641"/>
      <c r="K31" s="641"/>
      <c r="L31" s="641"/>
      <c r="M31" s="641"/>
      <c r="N31" s="641"/>
      <c r="O31" s="641">
        <v>1456692.6899999997</v>
      </c>
      <c r="P31" s="643">
        <v>-14759.290000000037</v>
      </c>
      <c r="Q31" s="642">
        <v>1456692.4999999998</v>
      </c>
      <c r="R31" s="640">
        <v>104633.65000000001</v>
      </c>
      <c r="S31" s="641">
        <v>115959.61000000003</v>
      </c>
      <c r="T31" s="641">
        <v>115087.92000000001</v>
      </c>
      <c r="U31" s="641">
        <v>118187.92</v>
      </c>
      <c r="V31" s="641">
        <v>115940.62</v>
      </c>
      <c r="W31" s="643">
        <v>506562.62</v>
      </c>
      <c r="X31" s="641">
        <v>507509.94999999995</v>
      </c>
      <c r="Y31" s="641">
        <v>501206.97999999992</v>
      </c>
      <c r="Z31" s="641">
        <v>513211.78000000009</v>
      </c>
      <c r="AA31" s="643">
        <v>517870.56</v>
      </c>
      <c r="AB31" s="641">
        <v>520876.80999999994</v>
      </c>
      <c r="AC31" s="641">
        <v>503733.27</v>
      </c>
      <c r="AD31" s="641">
        <v>-2507270.69</v>
      </c>
      <c r="AE31" s="644">
        <v>1633511</v>
      </c>
      <c r="AF31" s="645">
        <v>0</v>
      </c>
      <c r="AG31" s="646">
        <v>503067.85</v>
      </c>
      <c r="AH31" s="646">
        <v>501798</v>
      </c>
      <c r="AI31" s="646">
        <v>496349</v>
      </c>
      <c r="AJ31" s="646">
        <v>57896</v>
      </c>
      <c r="AK31" s="646">
        <v>51371</v>
      </c>
      <c r="AL31" s="646">
        <v>-29949</v>
      </c>
      <c r="AM31" s="646">
        <v>46451</v>
      </c>
      <c r="AN31" s="646">
        <v>54107</v>
      </c>
      <c r="AO31" s="646">
        <v>49459</v>
      </c>
      <c r="AP31" s="646">
        <v>6733</v>
      </c>
      <c r="AQ31" s="646">
        <v>52403.12</v>
      </c>
      <c r="AR31" s="646">
        <v>-226804.9700000002</v>
      </c>
      <c r="AS31" s="644">
        <v>1562881</v>
      </c>
      <c r="AT31" s="645">
        <v>0</v>
      </c>
      <c r="AU31" s="646">
        <v>0</v>
      </c>
      <c r="AV31" s="646">
        <v>516835</v>
      </c>
      <c r="AW31" s="646">
        <v>9294</v>
      </c>
      <c r="AX31" s="646">
        <v>0</v>
      </c>
      <c r="AY31" s="646">
        <v>0</v>
      </c>
      <c r="AZ31" s="646">
        <v>1693</v>
      </c>
      <c r="BA31" s="646">
        <v>21</v>
      </c>
      <c r="BB31" s="646">
        <v>0</v>
      </c>
      <c r="BC31" s="646">
        <v>0</v>
      </c>
      <c r="BD31" s="646">
        <v>151</v>
      </c>
      <c r="BE31" s="646">
        <v>0</v>
      </c>
      <c r="BF31" s="646">
        <v>1126447</v>
      </c>
      <c r="BG31" s="644">
        <v>1654441</v>
      </c>
      <c r="BH31" s="645">
        <v>0</v>
      </c>
      <c r="BI31" s="646">
        <v>135837.18181818182</v>
      </c>
      <c r="BJ31" s="646">
        <v>135837.18181818182</v>
      </c>
      <c r="BK31" s="646">
        <v>135837.18181818182</v>
      </c>
      <c r="BL31" s="646">
        <v>135837.18181818182</v>
      </c>
      <c r="BM31" s="646">
        <v>135837.18181818182</v>
      </c>
      <c r="BN31" s="646">
        <v>135837.18181818182</v>
      </c>
      <c r="BO31" s="646">
        <v>135837.18181818182</v>
      </c>
      <c r="BP31" s="646">
        <v>135837.18181818182</v>
      </c>
      <c r="BQ31" s="646">
        <v>135837.18181818182</v>
      </c>
      <c r="BR31" s="646">
        <v>135837.18181818182</v>
      </c>
      <c r="BS31" s="646">
        <v>135837.18181818182</v>
      </c>
      <c r="BT31" s="644">
        <v>1494209</v>
      </c>
    </row>
    <row r="32" spans="1:72">
      <c r="A32" s="637"/>
      <c r="B32" s="630" t="s">
        <v>376</v>
      </c>
      <c r="C32" s="639" t="s">
        <v>378</v>
      </c>
      <c r="D32" s="643">
        <v>0</v>
      </c>
      <c r="E32" s="643">
        <v>0</v>
      </c>
      <c r="F32" s="643">
        <v>0</v>
      </c>
      <c r="G32" s="643">
        <v>0</v>
      </c>
      <c r="H32" s="643">
        <v>0</v>
      </c>
      <c r="I32" s="643">
        <v>0</v>
      </c>
      <c r="J32" s="643">
        <v>0</v>
      </c>
      <c r="K32" s="643">
        <v>0</v>
      </c>
      <c r="L32" s="643">
        <v>0</v>
      </c>
      <c r="M32" s="643">
        <v>0</v>
      </c>
      <c r="N32" s="643">
        <v>0</v>
      </c>
      <c r="O32" s="643">
        <v>0</v>
      </c>
      <c r="P32" s="643">
        <v>0</v>
      </c>
      <c r="Q32" s="642">
        <v>0</v>
      </c>
      <c r="R32" s="640">
        <v>0</v>
      </c>
      <c r="S32" s="641">
        <v>0</v>
      </c>
      <c r="T32" s="641">
        <v>0</v>
      </c>
      <c r="U32" s="641">
        <v>0</v>
      </c>
      <c r="V32" s="641">
        <v>0</v>
      </c>
      <c r="W32" s="641">
        <v>0</v>
      </c>
      <c r="X32" s="641">
        <v>0</v>
      </c>
      <c r="Y32" s="641">
        <v>0</v>
      </c>
      <c r="Z32" s="641">
        <v>0</v>
      </c>
      <c r="AA32" s="641">
        <v>0</v>
      </c>
      <c r="AB32" s="641">
        <v>0</v>
      </c>
      <c r="AC32" s="641">
        <v>0</v>
      </c>
      <c r="AD32" s="641">
        <v>0</v>
      </c>
      <c r="AE32" s="642">
        <v>0</v>
      </c>
      <c r="AF32" s="645">
        <v>0</v>
      </c>
      <c r="AG32" s="646">
        <v>0</v>
      </c>
      <c r="AH32" s="646">
        <v>0</v>
      </c>
      <c r="AI32" s="646">
        <v>0</v>
      </c>
      <c r="AJ32" s="646">
        <v>0</v>
      </c>
      <c r="AK32" s="646">
        <v>0</v>
      </c>
      <c r="AL32" s="646">
        <v>0</v>
      </c>
      <c r="AM32" s="646">
        <v>0</v>
      </c>
      <c r="AN32" s="646">
        <v>0</v>
      </c>
      <c r="AO32" s="646">
        <v>0</v>
      </c>
      <c r="AP32" s="646">
        <v>156192</v>
      </c>
      <c r="AQ32" s="646">
        <v>0</v>
      </c>
      <c r="AR32" s="646">
        <v>0</v>
      </c>
      <c r="AS32" s="644">
        <v>156192</v>
      </c>
      <c r="AT32" s="645">
        <v>0</v>
      </c>
      <c r="AU32" s="646">
        <v>0</v>
      </c>
      <c r="AV32" s="646">
        <v>0</v>
      </c>
      <c r="AW32" s="646">
        <v>0</v>
      </c>
      <c r="AX32" s="646">
        <v>0</v>
      </c>
      <c r="AY32" s="646">
        <v>0</v>
      </c>
      <c r="AZ32" s="646">
        <v>0</v>
      </c>
      <c r="BA32" s="646">
        <v>0</v>
      </c>
      <c r="BB32" s="646">
        <v>0</v>
      </c>
      <c r="BC32" s="646">
        <v>425969</v>
      </c>
      <c r="BD32" s="646">
        <v>0</v>
      </c>
      <c r="BE32" s="646">
        <v>0</v>
      </c>
      <c r="BF32" s="646">
        <v>625670</v>
      </c>
      <c r="BG32" s="644">
        <v>1051639</v>
      </c>
      <c r="BH32" s="645">
        <v>0</v>
      </c>
      <c r="BI32" s="646">
        <v>56692.36363636364</v>
      </c>
      <c r="BJ32" s="646">
        <v>56692.36363636364</v>
      </c>
      <c r="BK32" s="646">
        <v>56692.36363636364</v>
      </c>
      <c r="BL32" s="646">
        <v>56692.36363636364</v>
      </c>
      <c r="BM32" s="646">
        <v>56692.36363636364</v>
      </c>
      <c r="BN32" s="646">
        <v>56692.36363636364</v>
      </c>
      <c r="BO32" s="646">
        <v>56692.36363636364</v>
      </c>
      <c r="BP32" s="646">
        <v>56692.36363636364</v>
      </c>
      <c r="BQ32" s="646">
        <v>56692.36363636364</v>
      </c>
      <c r="BR32" s="646">
        <v>56692.36363636364</v>
      </c>
      <c r="BS32" s="646">
        <v>56692.36363636364</v>
      </c>
      <c r="BT32" s="644">
        <v>623616</v>
      </c>
    </row>
    <row r="33" spans="1:72" ht="15" customHeight="1">
      <c r="A33" s="637"/>
      <c r="B33" s="630" t="s">
        <v>64</v>
      </c>
      <c r="C33" s="639" t="s">
        <v>63</v>
      </c>
      <c r="D33" s="640">
        <v>7175198.1400000043</v>
      </c>
      <c r="E33" s="641">
        <v>8234105.5800000001</v>
      </c>
      <c r="F33" s="641">
        <v>8484580.4900000058</v>
      </c>
      <c r="G33" s="641">
        <v>11941210</v>
      </c>
      <c r="H33" s="641">
        <v>11185380.900000002</v>
      </c>
      <c r="I33" s="641">
        <v>9576868.7900000028</v>
      </c>
      <c r="J33" s="641">
        <v>10515148.720000012</v>
      </c>
      <c r="K33" s="641">
        <v>10510769.549999999</v>
      </c>
      <c r="L33" s="641">
        <v>10786491.499999998</v>
      </c>
      <c r="M33" s="641">
        <v>10522319.639999999</v>
      </c>
      <c r="N33" s="641">
        <v>8846019.1600000001</v>
      </c>
      <c r="O33" s="641">
        <v>15136187.940000005</v>
      </c>
      <c r="P33" s="643">
        <v>-11917989.050000021</v>
      </c>
      <c r="Q33" s="642">
        <v>110996291.36000001</v>
      </c>
      <c r="R33" s="640">
        <v>5762562.6799999997</v>
      </c>
      <c r="S33" s="641">
        <v>6245998.7299999995</v>
      </c>
      <c r="T33" s="641">
        <v>6415285.2000000002</v>
      </c>
      <c r="U33" s="641">
        <v>6266629.0800000001</v>
      </c>
      <c r="V33" s="641">
        <v>6599541.120000002</v>
      </c>
      <c r="W33" s="643">
        <v>-14147.340000000107</v>
      </c>
      <c r="X33" s="641">
        <v>24952088.059999984</v>
      </c>
      <c r="Y33" s="641">
        <v>26429885.649999984</v>
      </c>
      <c r="Z33" s="641">
        <v>25864471.450000018</v>
      </c>
      <c r="AA33" s="643">
        <v>27015056.130000014</v>
      </c>
      <c r="AB33" s="641">
        <v>27163197.400000006</v>
      </c>
      <c r="AC33" s="641">
        <v>13909313.849999988</v>
      </c>
      <c r="AD33" s="641">
        <v>-58183385.01000002</v>
      </c>
      <c r="AE33" s="644">
        <v>118426497</v>
      </c>
      <c r="AF33" s="645">
        <v>0</v>
      </c>
      <c r="AG33" s="646">
        <v>23884895.41</v>
      </c>
      <c r="AH33" s="646">
        <v>25633599</v>
      </c>
      <c r="AI33" s="646">
        <v>25448659</v>
      </c>
      <c r="AJ33" s="646">
        <v>26408403</v>
      </c>
      <c r="AK33" s="646">
        <v>26221273</v>
      </c>
      <c r="AL33" s="646">
        <v>26690306</v>
      </c>
      <c r="AM33" s="646">
        <v>27451255</v>
      </c>
      <c r="AN33" s="646">
        <v>28063807</v>
      </c>
      <c r="AO33" s="646">
        <v>27221728</v>
      </c>
      <c r="AP33" s="646">
        <v>1199946</v>
      </c>
      <c r="AQ33" s="646">
        <v>-3552</v>
      </c>
      <c r="AR33" s="646">
        <v>-120179480.41</v>
      </c>
      <c r="AS33" s="644">
        <v>118040839</v>
      </c>
      <c r="AT33" s="645">
        <v>0</v>
      </c>
      <c r="AU33" s="646">
        <v>25205040</v>
      </c>
      <c r="AV33" s="646">
        <v>28047423</v>
      </c>
      <c r="AW33" s="646">
        <v>28327801</v>
      </c>
      <c r="AX33" s="646">
        <v>27686596</v>
      </c>
      <c r="AY33" s="646">
        <v>27290635</v>
      </c>
      <c r="AZ33" s="646">
        <v>27942036</v>
      </c>
      <c r="BA33" s="646">
        <v>1662727</v>
      </c>
      <c r="BB33" s="646">
        <v>383836.74000000005</v>
      </c>
      <c r="BC33" s="646">
        <v>343021</v>
      </c>
      <c r="BD33" s="646">
        <v>-11905721</v>
      </c>
      <c r="BE33" s="646">
        <v>-66256490</v>
      </c>
      <c r="BF33" s="646">
        <v>37808890.25999999</v>
      </c>
      <c r="BG33" s="644">
        <v>126535795</v>
      </c>
      <c r="BH33" s="645">
        <v>0</v>
      </c>
      <c r="BI33" s="646">
        <v>11466218.181818182</v>
      </c>
      <c r="BJ33" s="646">
        <v>11466218.181818182</v>
      </c>
      <c r="BK33" s="646">
        <v>11466218.181818182</v>
      </c>
      <c r="BL33" s="646">
        <v>11466218.181818182</v>
      </c>
      <c r="BM33" s="646">
        <v>11466218.181818182</v>
      </c>
      <c r="BN33" s="646">
        <v>11466218.181818182</v>
      </c>
      <c r="BO33" s="646">
        <v>11466218.181818182</v>
      </c>
      <c r="BP33" s="646">
        <v>11466218.181818182</v>
      </c>
      <c r="BQ33" s="646">
        <v>11466218.181818182</v>
      </c>
      <c r="BR33" s="646">
        <v>11466218.181818182</v>
      </c>
      <c r="BS33" s="646">
        <v>11466218.181818182</v>
      </c>
      <c r="BT33" s="644">
        <v>126128400</v>
      </c>
    </row>
    <row r="34" spans="1:72">
      <c r="A34" s="637"/>
      <c r="B34" s="630" t="s">
        <v>70</v>
      </c>
      <c r="C34" s="639" t="s">
        <v>69</v>
      </c>
      <c r="D34" s="640"/>
      <c r="E34" s="641">
        <v>0</v>
      </c>
      <c r="F34" s="641"/>
      <c r="G34" s="641"/>
      <c r="H34" s="641"/>
      <c r="I34" s="641"/>
      <c r="J34" s="641"/>
      <c r="K34" s="641"/>
      <c r="L34" s="641"/>
      <c r="M34" s="641"/>
      <c r="N34" s="641"/>
      <c r="O34" s="641">
        <v>5746019</v>
      </c>
      <c r="P34" s="643">
        <v>0</v>
      </c>
      <c r="Q34" s="642">
        <v>5746019</v>
      </c>
      <c r="R34" s="640"/>
      <c r="S34" s="641"/>
      <c r="T34" s="641"/>
      <c r="U34" s="641">
        <v>0</v>
      </c>
      <c r="V34" s="641">
        <v>0</v>
      </c>
      <c r="W34" s="641">
        <v>0</v>
      </c>
      <c r="X34" s="641">
        <v>0</v>
      </c>
      <c r="Y34" s="641">
        <v>0</v>
      </c>
      <c r="Z34" s="641">
        <v>0</v>
      </c>
      <c r="AA34" s="641">
        <v>0</v>
      </c>
      <c r="AB34" s="641">
        <v>0</v>
      </c>
      <c r="AC34" s="641">
        <v>0</v>
      </c>
      <c r="AD34" s="641">
        <v>138745</v>
      </c>
      <c r="AE34" s="644">
        <v>138745</v>
      </c>
      <c r="AF34" s="645">
        <v>0</v>
      </c>
      <c r="AG34" s="646">
        <v>0</v>
      </c>
      <c r="AH34" s="646">
        <v>0</v>
      </c>
      <c r="AI34" s="646">
        <v>0</v>
      </c>
      <c r="AJ34" s="646">
        <v>0</v>
      </c>
      <c r="AK34" s="646">
        <v>0</v>
      </c>
      <c r="AL34" s="646">
        <v>0</v>
      </c>
      <c r="AM34" s="646">
        <v>0</v>
      </c>
      <c r="AN34" s="646">
        <v>0</v>
      </c>
      <c r="AO34" s="646">
        <v>0</v>
      </c>
      <c r="AP34" s="646">
        <v>0</v>
      </c>
      <c r="AQ34" s="646">
        <v>0</v>
      </c>
      <c r="AR34" s="646">
        <v>138745</v>
      </c>
      <c r="AS34" s="644">
        <v>138745</v>
      </c>
      <c r="AT34" s="645">
        <v>0</v>
      </c>
      <c r="AU34" s="646">
        <v>0</v>
      </c>
      <c r="AV34" s="646">
        <v>0</v>
      </c>
      <c r="AW34" s="646">
        <v>0</v>
      </c>
      <c r="AX34" s="646">
        <v>0</v>
      </c>
      <c r="AY34" s="646">
        <v>0</v>
      </c>
      <c r="AZ34" s="646">
        <v>0</v>
      </c>
      <c r="BA34" s="646">
        <v>0</v>
      </c>
      <c r="BB34" s="646">
        <v>0</v>
      </c>
      <c r="BC34" s="646">
        <v>0</v>
      </c>
      <c r="BD34" s="646">
        <v>0</v>
      </c>
      <c r="BE34" s="646">
        <v>0</v>
      </c>
      <c r="BF34" s="646">
        <v>0</v>
      </c>
      <c r="BG34" s="644">
        <v>0</v>
      </c>
      <c r="BH34" s="645">
        <v>0</v>
      </c>
      <c r="BI34" s="646">
        <v>0</v>
      </c>
      <c r="BJ34" s="646">
        <v>0</v>
      </c>
      <c r="BK34" s="646">
        <v>0</v>
      </c>
      <c r="BL34" s="646">
        <v>0</v>
      </c>
      <c r="BM34" s="646">
        <v>0</v>
      </c>
      <c r="BN34" s="646">
        <v>0</v>
      </c>
      <c r="BO34" s="646">
        <v>0</v>
      </c>
      <c r="BP34" s="646">
        <v>0</v>
      </c>
      <c r="BQ34" s="646">
        <v>0</v>
      </c>
      <c r="BR34" s="646">
        <v>0</v>
      </c>
      <c r="BS34" s="646">
        <v>0</v>
      </c>
      <c r="BT34" s="644">
        <v>0</v>
      </c>
    </row>
    <row r="35" spans="1:72">
      <c r="A35" s="637"/>
      <c r="B35" s="630" t="s">
        <v>491</v>
      </c>
      <c r="C35" s="639" t="s">
        <v>71</v>
      </c>
      <c r="D35" s="640">
        <v>926106.42999999982</v>
      </c>
      <c r="E35" s="641">
        <v>1065233.6500000001</v>
      </c>
      <c r="F35" s="641">
        <v>1097582.9900000012</v>
      </c>
      <c r="G35" s="641">
        <v>3377020.6399999992</v>
      </c>
      <c r="H35" s="641">
        <v>1451155.7399999993</v>
      </c>
      <c r="I35" s="641">
        <v>1238874.4500000007</v>
      </c>
      <c r="J35" s="641">
        <v>1362902.5499999996</v>
      </c>
      <c r="K35" s="641">
        <v>1361746.1799999997</v>
      </c>
      <c r="L35" s="641">
        <v>1397065.9799999993</v>
      </c>
      <c r="M35" s="641">
        <v>1363696.44</v>
      </c>
      <c r="N35" s="641">
        <v>1145986.0899999999</v>
      </c>
      <c r="O35" s="641">
        <v>5635695.6099999994</v>
      </c>
      <c r="P35" s="643">
        <v>-1639777.720000023</v>
      </c>
      <c r="Q35" s="642">
        <v>19783289.029999975</v>
      </c>
      <c r="R35" s="640">
        <v>1014822.1900000003</v>
      </c>
      <c r="S35" s="641">
        <v>1146672.1399999994</v>
      </c>
      <c r="T35" s="641">
        <v>1174299.18</v>
      </c>
      <c r="U35" s="641">
        <v>1186328.26</v>
      </c>
      <c r="V35" s="641">
        <v>1169842.6400000004</v>
      </c>
      <c r="W35" s="641">
        <v>1147897.1600000008</v>
      </c>
      <c r="X35" s="641">
        <v>9966356.0300000012</v>
      </c>
      <c r="Y35" s="641">
        <v>10390704.859999994</v>
      </c>
      <c r="Z35" s="641">
        <v>10360748.73</v>
      </c>
      <c r="AA35" s="643">
        <v>473860.68000000005</v>
      </c>
      <c r="AB35" s="641">
        <v>-56.38</v>
      </c>
      <c r="AC35" s="641">
        <v>-2756083.0500000045</v>
      </c>
      <c r="AD35" s="641">
        <v>-15070532.43999999</v>
      </c>
      <c r="AE35" s="644">
        <v>20204860</v>
      </c>
      <c r="AF35" s="645">
        <v>0</v>
      </c>
      <c r="AG35" s="646">
        <v>10262343.67</v>
      </c>
      <c r="AH35" s="646">
        <v>11013702</v>
      </c>
      <c r="AI35" s="646">
        <v>10934317</v>
      </c>
      <c r="AJ35" s="646">
        <v>11346700</v>
      </c>
      <c r="AK35" s="646">
        <v>380878</v>
      </c>
      <c r="AL35" s="646">
        <v>-75</v>
      </c>
      <c r="AM35" s="646">
        <v>226235</v>
      </c>
      <c r="AN35" s="646">
        <v>-3738</v>
      </c>
      <c r="AO35" s="646">
        <v>0</v>
      </c>
      <c r="AP35" s="646">
        <v>2609220</v>
      </c>
      <c r="AQ35" s="646">
        <v>-967</v>
      </c>
      <c r="AR35" s="646">
        <v>-26728767.670000002</v>
      </c>
      <c r="AS35" s="644">
        <v>20039848</v>
      </c>
      <c r="AT35" s="645">
        <v>0</v>
      </c>
      <c r="AU35" s="646">
        <v>10383601</v>
      </c>
      <c r="AV35" s="646">
        <v>11554582</v>
      </c>
      <c r="AW35" s="646">
        <v>11670081</v>
      </c>
      <c r="AX35" s="646">
        <v>401241</v>
      </c>
      <c r="AY35" s="646">
        <v>29302</v>
      </c>
      <c r="AZ35" s="646">
        <v>208</v>
      </c>
      <c r="BA35" s="646">
        <v>805</v>
      </c>
      <c r="BB35" s="646">
        <v>347</v>
      </c>
      <c r="BC35" s="646">
        <v>-1216</v>
      </c>
      <c r="BD35" s="646">
        <v>9814983</v>
      </c>
      <c r="BE35" s="646">
        <v>-23991711</v>
      </c>
      <c r="BF35" s="646">
        <v>-4220</v>
      </c>
      <c r="BG35" s="644">
        <v>19858003</v>
      </c>
      <c r="BH35" s="645">
        <v>0</v>
      </c>
      <c r="BI35" s="646">
        <v>1805273</v>
      </c>
      <c r="BJ35" s="646">
        <v>1805273</v>
      </c>
      <c r="BK35" s="646">
        <v>1805273</v>
      </c>
      <c r="BL35" s="646">
        <v>1805273</v>
      </c>
      <c r="BM35" s="646">
        <v>1805273</v>
      </c>
      <c r="BN35" s="646">
        <v>1805273</v>
      </c>
      <c r="BO35" s="646">
        <v>1805273</v>
      </c>
      <c r="BP35" s="646">
        <v>1805273</v>
      </c>
      <c r="BQ35" s="646">
        <v>1805273</v>
      </c>
      <c r="BR35" s="646">
        <v>1805273</v>
      </c>
      <c r="BS35" s="646">
        <v>1805273</v>
      </c>
      <c r="BT35" s="644">
        <v>19858003</v>
      </c>
    </row>
    <row r="36" spans="1:72">
      <c r="A36" s="637"/>
      <c r="B36" s="630" t="s">
        <v>500</v>
      </c>
      <c r="C36" s="639" t="s">
        <v>501</v>
      </c>
      <c r="D36" s="640"/>
      <c r="E36" s="641"/>
      <c r="F36" s="641"/>
      <c r="G36" s="641"/>
      <c r="H36" s="641"/>
      <c r="I36" s="641"/>
      <c r="J36" s="641"/>
      <c r="K36" s="641"/>
      <c r="L36" s="641"/>
      <c r="M36" s="641"/>
      <c r="N36" s="641"/>
      <c r="O36" s="641"/>
      <c r="P36" s="643">
        <v>0</v>
      </c>
      <c r="Q36" s="642"/>
      <c r="R36" s="640"/>
      <c r="S36" s="641"/>
      <c r="T36" s="641"/>
      <c r="U36" s="641"/>
      <c r="V36" s="641"/>
      <c r="W36" s="641"/>
      <c r="X36" s="641"/>
      <c r="Y36" s="641"/>
      <c r="Z36" s="641"/>
      <c r="AA36" s="643"/>
      <c r="AB36" s="641"/>
      <c r="AC36" s="641"/>
      <c r="AD36" s="641"/>
      <c r="AE36" s="644"/>
      <c r="AF36" s="645"/>
      <c r="AG36" s="646"/>
      <c r="AH36" s="646"/>
      <c r="AI36" s="646"/>
      <c r="AJ36" s="646"/>
      <c r="AK36" s="646"/>
      <c r="AL36" s="646"/>
      <c r="AM36" s="646"/>
      <c r="AN36" s="646"/>
      <c r="AO36" s="646"/>
      <c r="AP36" s="646"/>
      <c r="AQ36" s="646"/>
      <c r="AR36" s="646"/>
      <c r="AS36" s="644"/>
      <c r="AT36" s="645"/>
      <c r="AU36" s="646"/>
      <c r="AV36" s="646"/>
      <c r="AW36" s="646"/>
      <c r="AX36" s="646"/>
      <c r="AY36" s="646"/>
      <c r="AZ36" s="646"/>
      <c r="BA36" s="646"/>
      <c r="BB36" s="646"/>
      <c r="BC36" s="646"/>
      <c r="BD36" s="646"/>
      <c r="BE36" s="646">
        <v>792364</v>
      </c>
      <c r="BF36" s="646"/>
      <c r="BG36" s="644">
        <v>1059577</v>
      </c>
      <c r="BH36" s="645">
        <v>0</v>
      </c>
      <c r="BI36" s="646">
        <v>106228.36363636363</v>
      </c>
      <c r="BJ36" s="646">
        <v>106228.36363636363</v>
      </c>
      <c r="BK36" s="646">
        <v>106228.36363636363</v>
      </c>
      <c r="BL36" s="646">
        <v>106228.36363636363</v>
      </c>
      <c r="BM36" s="646">
        <v>106228.36363636363</v>
      </c>
      <c r="BN36" s="646">
        <v>106228.36363636363</v>
      </c>
      <c r="BO36" s="646">
        <v>106228.36363636363</v>
      </c>
      <c r="BP36" s="646">
        <v>106228.36363636363</v>
      </c>
      <c r="BQ36" s="646">
        <v>106228.36363636363</v>
      </c>
      <c r="BR36" s="646">
        <v>106228.36363636363</v>
      </c>
      <c r="BS36" s="646">
        <v>106228.36363636363</v>
      </c>
      <c r="BT36" s="644">
        <v>1168512</v>
      </c>
    </row>
    <row r="37" spans="1:72">
      <c r="A37" s="637"/>
      <c r="B37" s="630" t="s">
        <v>74</v>
      </c>
      <c r="C37" s="639" t="s">
        <v>73</v>
      </c>
      <c r="D37" s="640">
        <v>2512196.3899999978</v>
      </c>
      <c r="E37" s="641">
        <v>2885590.48</v>
      </c>
      <c r="F37" s="641">
        <v>3395336.309999994</v>
      </c>
      <c r="G37" s="641">
        <v>4167820.5599999945</v>
      </c>
      <c r="H37" s="641">
        <v>3504176.87</v>
      </c>
      <c r="I37" s="641">
        <v>4103338.9500000011</v>
      </c>
      <c r="J37" s="641">
        <v>4135123.61</v>
      </c>
      <c r="K37" s="641">
        <v>4409488.7099999981</v>
      </c>
      <c r="L37" s="641">
        <v>4501697.0099999988</v>
      </c>
      <c r="M37" s="641">
        <v>4508379.93</v>
      </c>
      <c r="N37" s="641">
        <v>4419681.5999999968</v>
      </c>
      <c r="O37" s="641">
        <v>4157654.38</v>
      </c>
      <c r="P37" s="643">
        <v>-80254.629999976605</v>
      </c>
      <c r="Q37" s="642">
        <v>46620230.170000002</v>
      </c>
      <c r="R37" s="640">
        <v>3092002.040000001</v>
      </c>
      <c r="S37" s="641">
        <v>3427528.12</v>
      </c>
      <c r="T37" s="641">
        <v>3527208.3299999991</v>
      </c>
      <c r="U37" s="641">
        <v>3524605.1999999997</v>
      </c>
      <c r="V37" s="641">
        <v>3557360.9499999997</v>
      </c>
      <c r="W37" s="641">
        <v>3427936.8999999953</v>
      </c>
      <c r="X37" s="641">
        <v>3421746.0000000005</v>
      </c>
      <c r="Y37" s="641">
        <v>3533854.3000000026</v>
      </c>
      <c r="Z37" s="641">
        <v>3454987.129999999</v>
      </c>
      <c r="AA37" s="643">
        <v>3618237.9499999974</v>
      </c>
      <c r="AB37" s="641">
        <v>3642309.3899999978</v>
      </c>
      <c r="AC37" s="641">
        <v>8357388.2799999993</v>
      </c>
      <c r="AD37" s="641">
        <v>468479.41000000387</v>
      </c>
      <c r="AE37" s="644">
        <v>47053644</v>
      </c>
      <c r="AF37" s="645">
        <v>3174795.2700000005</v>
      </c>
      <c r="AG37" s="646">
        <v>3513963.4299999997</v>
      </c>
      <c r="AH37" s="646">
        <v>3633146</v>
      </c>
      <c r="AI37" s="646">
        <v>3598351</v>
      </c>
      <c r="AJ37" s="646">
        <v>3702733</v>
      </c>
      <c r="AK37" s="646">
        <v>3764058</v>
      </c>
      <c r="AL37" s="646">
        <v>3742121</v>
      </c>
      <c r="AM37" s="646">
        <v>3893649</v>
      </c>
      <c r="AN37" s="646">
        <v>7318288</v>
      </c>
      <c r="AO37" s="646">
        <v>3818746</v>
      </c>
      <c r="AP37" s="646">
        <v>4248797</v>
      </c>
      <c r="AQ37" s="646">
        <v>5012709.4999999963</v>
      </c>
      <c r="AR37" s="646">
        <v>3130428.799999997</v>
      </c>
      <c r="AS37" s="644">
        <v>52551786</v>
      </c>
      <c r="AT37" s="645">
        <v>3417698</v>
      </c>
      <c r="AU37" s="646">
        <v>3392166</v>
      </c>
      <c r="AV37" s="646">
        <v>3150980</v>
      </c>
      <c r="AW37" s="646">
        <v>3592809</v>
      </c>
      <c r="AX37" s="646">
        <v>3565912</v>
      </c>
      <c r="AY37" s="646">
        <v>6005751</v>
      </c>
      <c r="AZ37" s="646">
        <v>4093092</v>
      </c>
      <c r="BA37" s="646">
        <v>4249512</v>
      </c>
      <c r="BB37" s="646">
        <v>3657992.8999999976</v>
      </c>
      <c r="BC37" s="646">
        <v>4538987</v>
      </c>
      <c r="BD37" s="646">
        <v>3550251</v>
      </c>
      <c r="BE37" s="646">
        <v>4240912</v>
      </c>
      <c r="BF37" s="646">
        <v>2990517.1000000015</v>
      </c>
      <c r="BG37" s="644">
        <v>50446580</v>
      </c>
      <c r="BH37" s="645">
        <v>2913542</v>
      </c>
      <c r="BI37" s="646">
        <v>4251621.8181818184</v>
      </c>
      <c r="BJ37" s="646">
        <v>4251621.8181818184</v>
      </c>
      <c r="BK37" s="646">
        <v>4251621.8181818184</v>
      </c>
      <c r="BL37" s="646">
        <v>4251621.8181818184</v>
      </c>
      <c r="BM37" s="646">
        <v>4251621.8181818184</v>
      </c>
      <c r="BN37" s="646">
        <v>4251621.8181818184</v>
      </c>
      <c r="BO37" s="646">
        <v>4251621.8181818184</v>
      </c>
      <c r="BP37" s="646">
        <v>4251621.8181818184</v>
      </c>
      <c r="BQ37" s="646">
        <v>4251621.8181818184</v>
      </c>
      <c r="BR37" s="646">
        <v>4251621.8181818184</v>
      </c>
      <c r="BS37" s="646">
        <v>4251621.8181818184</v>
      </c>
      <c r="BT37" s="644">
        <v>49681382</v>
      </c>
    </row>
    <row r="38" spans="1:72">
      <c r="A38" s="637"/>
      <c r="B38" s="630" t="s">
        <v>132</v>
      </c>
      <c r="C38" s="639" t="s">
        <v>347</v>
      </c>
      <c r="D38" s="641">
        <v>320043.59000000003</v>
      </c>
      <c r="E38" s="641">
        <v>368283.4099999998</v>
      </c>
      <c r="F38" s="641">
        <v>467686.00999999978</v>
      </c>
      <c r="G38" s="641">
        <v>532303.32999999973</v>
      </c>
      <c r="H38" s="641">
        <v>415697.61000000034</v>
      </c>
      <c r="I38" s="641">
        <v>525899.80000000016</v>
      </c>
      <c r="J38" s="641">
        <v>529292.87000000011</v>
      </c>
      <c r="K38" s="641">
        <v>567073.47000000009</v>
      </c>
      <c r="L38" s="641">
        <v>572951.75000000081</v>
      </c>
      <c r="M38" s="641">
        <v>574952.88999999966</v>
      </c>
      <c r="N38" s="641">
        <v>605892.8400000002</v>
      </c>
      <c r="O38" s="641">
        <v>534543.17000000004</v>
      </c>
      <c r="P38" s="643">
        <v>-1517352.7500000012</v>
      </c>
      <c r="Q38" s="642">
        <v>4497267.9899999993</v>
      </c>
      <c r="R38" s="640">
        <v>368112.35999999993</v>
      </c>
      <c r="S38" s="641">
        <v>415975.39999999985</v>
      </c>
      <c r="T38" s="641">
        <v>425754.33999999979</v>
      </c>
      <c r="U38" s="641">
        <v>430184.96000000031</v>
      </c>
      <c r="V38" s="641">
        <v>424377.47000000026</v>
      </c>
      <c r="W38" s="641">
        <v>416257.61000000004</v>
      </c>
      <c r="X38" s="641">
        <v>415467.70999999979</v>
      </c>
      <c r="Y38" s="641">
        <v>421529.15000000008</v>
      </c>
      <c r="Z38" s="641">
        <v>420017.68000000005</v>
      </c>
      <c r="AA38" s="643">
        <v>432646.75000000006</v>
      </c>
      <c r="AB38" s="641">
        <v>433588.20999999967</v>
      </c>
      <c r="AC38" s="641">
        <v>-416143.48000000033</v>
      </c>
      <c r="AD38" s="641">
        <v>-1222906.1599999992</v>
      </c>
      <c r="AE38" s="644">
        <v>2964862</v>
      </c>
      <c r="AF38" s="645">
        <v>195069.05</v>
      </c>
      <c r="AG38" s="646">
        <v>216037.34</v>
      </c>
      <c r="AH38" s="646">
        <v>223370</v>
      </c>
      <c r="AI38" s="646">
        <v>221208</v>
      </c>
      <c r="AJ38" s="646">
        <v>227764</v>
      </c>
      <c r="AK38" s="646">
        <v>231475</v>
      </c>
      <c r="AL38" s="646">
        <v>230161</v>
      </c>
      <c r="AM38" s="646">
        <v>239601</v>
      </c>
      <c r="AN38" s="646">
        <v>535710</v>
      </c>
      <c r="AO38" s="646">
        <v>234948</v>
      </c>
      <c r="AP38" s="646">
        <v>523501</v>
      </c>
      <c r="AQ38" s="646">
        <v>308258.63999999996</v>
      </c>
      <c r="AR38" s="646">
        <v>-153047.03000000026</v>
      </c>
      <c r="AS38" s="644">
        <v>3234056</v>
      </c>
      <c r="AT38" s="645">
        <v>303192</v>
      </c>
      <c r="AU38" s="646">
        <v>301096</v>
      </c>
      <c r="AV38" s="646">
        <v>279650</v>
      </c>
      <c r="AW38" s="646">
        <v>318801</v>
      </c>
      <c r="AX38" s="646">
        <v>316561</v>
      </c>
      <c r="AY38" s="646">
        <v>533152</v>
      </c>
      <c r="AZ38" s="646">
        <v>363157</v>
      </c>
      <c r="BA38" s="646">
        <v>377221</v>
      </c>
      <c r="BB38" s="646">
        <v>364627.43999999959</v>
      </c>
      <c r="BC38" s="646">
        <v>402542</v>
      </c>
      <c r="BD38" s="646">
        <v>532041</v>
      </c>
      <c r="BE38" s="646">
        <v>376611</v>
      </c>
      <c r="BF38" s="646">
        <v>-185556.43999999948</v>
      </c>
      <c r="BG38" s="644">
        <v>4283095</v>
      </c>
      <c r="BH38" s="645">
        <v>323735</v>
      </c>
      <c r="BI38" s="646">
        <v>473562.90909090912</v>
      </c>
      <c r="BJ38" s="646">
        <v>473562.90909090912</v>
      </c>
      <c r="BK38" s="646">
        <v>473562.90909090912</v>
      </c>
      <c r="BL38" s="646">
        <v>473562.90909090912</v>
      </c>
      <c r="BM38" s="646">
        <v>473562.90909090912</v>
      </c>
      <c r="BN38" s="646">
        <v>473562.90909090912</v>
      </c>
      <c r="BO38" s="646">
        <v>473562.90909090912</v>
      </c>
      <c r="BP38" s="646">
        <v>473562.90909090912</v>
      </c>
      <c r="BQ38" s="646">
        <v>473562.90909090912</v>
      </c>
      <c r="BR38" s="646">
        <v>473562.90909090912</v>
      </c>
      <c r="BS38" s="646">
        <v>473562.90909090912</v>
      </c>
      <c r="BT38" s="644">
        <v>5532927</v>
      </c>
    </row>
    <row r="39" spans="1:72">
      <c r="A39" s="637"/>
      <c r="B39" s="630" t="s">
        <v>372</v>
      </c>
      <c r="C39" s="639" t="s">
        <v>370</v>
      </c>
      <c r="D39" s="641">
        <v>0</v>
      </c>
      <c r="E39" s="641">
        <v>0</v>
      </c>
      <c r="F39" s="641">
        <v>0</v>
      </c>
      <c r="G39" s="641">
        <v>0</v>
      </c>
      <c r="H39" s="641">
        <v>0</v>
      </c>
      <c r="I39" s="641">
        <v>0</v>
      </c>
      <c r="J39" s="641">
        <v>0</v>
      </c>
      <c r="K39" s="641">
        <v>0</v>
      </c>
      <c r="L39" s="641">
        <v>0</v>
      </c>
      <c r="M39" s="641">
        <v>0</v>
      </c>
      <c r="N39" s="641">
        <v>0</v>
      </c>
      <c r="O39" s="641">
        <v>0</v>
      </c>
      <c r="P39" s="643">
        <v>8.8817841970012523E-16</v>
      </c>
      <c r="Q39" s="642">
        <v>8.8817841970012523E-16</v>
      </c>
      <c r="R39" s="640">
        <v>0</v>
      </c>
      <c r="S39" s="641">
        <v>0</v>
      </c>
      <c r="T39" s="641">
        <v>0</v>
      </c>
      <c r="U39" s="641">
        <v>0</v>
      </c>
      <c r="V39" s="641">
        <v>0</v>
      </c>
      <c r="W39" s="641">
        <v>0</v>
      </c>
      <c r="X39" s="641">
        <v>0</v>
      </c>
      <c r="Y39" s="641">
        <v>0</v>
      </c>
      <c r="Z39" s="641">
        <v>0</v>
      </c>
      <c r="AA39" s="641">
        <v>0</v>
      </c>
      <c r="AB39" s="641">
        <v>0</v>
      </c>
      <c r="AC39" s="641">
        <v>0</v>
      </c>
      <c r="AD39" s="641">
        <v>0</v>
      </c>
      <c r="AE39" s="644">
        <v>0</v>
      </c>
      <c r="AF39" s="645">
        <v>0</v>
      </c>
      <c r="AG39" s="646">
        <v>0</v>
      </c>
      <c r="AH39" s="646">
        <v>0</v>
      </c>
      <c r="AI39" s="646">
        <v>0</v>
      </c>
      <c r="AJ39" s="646">
        <v>0</v>
      </c>
      <c r="AK39" s="646">
        <v>0</v>
      </c>
      <c r="AL39" s="646">
        <v>0</v>
      </c>
      <c r="AM39" s="646">
        <v>0</v>
      </c>
      <c r="AN39" s="646">
        <v>0</v>
      </c>
      <c r="AO39" s="646">
        <v>0</v>
      </c>
      <c r="AP39" s="646">
        <v>0</v>
      </c>
      <c r="AQ39" s="646">
        <v>0</v>
      </c>
      <c r="AR39" s="646">
        <v>0</v>
      </c>
      <c r="AS39" s="644">
        <v>0</v>
      </c>
      <c r="AT39" s="645">
        <v>0</v>
      </c>
      <c r="AU39" s="646">
        <v>0</v>
      </c>
      <c r="AV39" s="646">
        <v>0</v>
      </c>
      <c r="AW39" s="646">
        <v>0</v>
      </c>
      <c r="AX39" s="646">
        <v>0</v>
      </c>
      <c r="AY39" s="646">
        <v>0</v>
      </c>
      <c r="AZ39" s="646">
        <v>0</v>
      </c>
      <c r="BA39" s="646">
        <v>0</v>
      </c>
      <c r="BB39" s="646">
        <v>0</v>
      </c>
      <c r="BC39" s="646">
        <v>0</v>
      </c>
      <c r="BD39" s="646">
        <v>0</v>
      </c>
      <c r="BE39" s="646">
        <v>0</v>
      </c>
      <c r="BF39" s="646">
        <v>0</v>
      </c>
      <c r="BG39" s="644">
        <v>0</v>
      </c>
      <c r="BH39" s="645">
        <v>0</v>
      </c>
      <c r="BI39" s="646">
        <v>0</v>
      </c>
      <c r="BJ39" s="646">
        <v>0</v>
      </c>
      <c r="BK39" s="646">
        <v>0</v>
      </c>
      <c r="BL39" s="646">
        <v>0</v>
      </c>
      <c r="BM39" s="646">
        <v>0</v>
      </c>
      <c r="BN39" s="646">
        <v>0</v>
      </c>
      <c r="BO39" s="646">
        <v>0</v>
      </c>
      <c r="BP39" s="646">
        <v>0</v>
      </c>
      <c r="BQ39" s="646">
        <v>0</v>
      </c>
      <c r="BR39" s="646">
        <v>0</v>
      </c>
      <c r="BS39" s="646">
        <v>0</v>
      </c>
      <c r="BT39" s="644">
        <v>0</v>
      </c>
    </row>
    <row r="40" spans="1:72">
      <c r="A40" s="637"/>
      <c r="B40" s="630" t="s">
        <v>78</v>
      </c>
      <c r="C40" s="639" t="s">
        <v>348</v>
      </c>
      <c r="D40" s="641">
        <v>389806.64000000013</v>
      </c>
      <c r="E40" s="641">
        <v>447804.08000000077</v>
      </c>
      <c r="F40" s="641">
        <v>529969.0900000002</v>
      </c>
      <c r="G40" s="641">
        <v>646859.71999999986</v>
      </c>
      <c r="H40" s="641">
        <v>541027.53000000049</v>
      </c>
      <c r="I40" s="641">
        <v>637021.29000000027</v>
      </c>
      <c r="J40" s="641">
        <v>641901.41999999958</v>
      </c>
      <c r="K40" s="641">
        <v>684731.09999999939</v>
      </c>
      <c r="L40" s="641">
        <v>698525.23999999953</v>
      </c>
      <c r="M40" s="641">
        <v>699472.87000000023</v>
      </c>
      <c r="N40" s="641">
        <v>689564.86999999976</v>
      </c>
      <c r="O40" s="641">
        <v>645599.96000000148</v>
      </c>
      <c r="P40" s="643">
        <v>116699.81000000029</v>
      </c>
      <c r="Q40" s="642">
        <v>7368983.620000001</v>
      </c>
      <c r="R40" s="640">
        <v>571830.52</v>
      </c>
      <c r="S40" s="641">
        <v>635345.74000000034</v>
      </c>
      <c r="T40" s="641">
        <v>653398.19000000018</v>
      </c>
      <c r="U40" s="641">
        <v>653666.81999999937</v>
      </c>
      <c r="V40" s="641">
        <v>658389.34000000113</v>
      </c>
      <c r="W40" s="641">
        <v>635411.88</v>
      </c>
      <c r="X40" s="641">
        <v>634327.68999999971</v>
      </c>
      <c r="Y40" s="641">
        <v>653952.86000000092</v>
      </c>
      <c r="Z40" s="641">
        <v>640457.35000000033</v>
      </c>
      <c r="AA40" s="643">
        <v>669750.37000000081</v>
      </c>
      <c r="AB40" s="641">
        <v>673693.87000000011</v>
      </c>
      <c r="AC40" s="641">
        <v>951248.36000000034</v>
      </c>
      <c r="AD40" s="641">
        <v>445743.00999999605</v>
      </c>
      <c r="AE40" s="644">
        <v>8477216</v>
      </c>
      <c r="AF40" s="645">
        <v>470075.18999999994</v>
      </c>
      <c r="AG40" s="646">
        <v>520306.4800000001</v>
      </c>
      <c r="AH40" s="646">
        <v>537959</v>
      </c>
      <c r="AI40" s="646">
        <v>532803</v>
      </c>
      <c r="AJ40" s="646">
        <v>548273</v>
      </c>
      <c r="AK40" s="646">
        <v>557348</v>
      </c>
      <c r="AL40" s="646">
        <v>554103</v>
      </c>
      <c r="AM40" s="646">
        <v>576555</v>
      </c>
      <c r="AN40" s="646">
        <v>1080945</v>
      </c>
      <c r="AO40" s="646">
        <v>565458</v>
      </c>
      <c r="AP40" s="646">
        <v>1218714</v>
      </c>
      <c r="AQ40" s="646">
        <v>742259</v>
      </c>
      <c r="AR40" s="646">
        <v>-123208.66999999993</v>
      </c>
      <c r="AS40" s="644">
        <v>7781590</v>
      </c>
      <c r="AT40" s="645">
        <v>724855</v>
      </c>
      <c r="AU40" s="646">
        <v>719475</v>
      </c>
      <c r="AV40" s="646">
        <v>668309</v>
      </c>
      <c r="AW40" s="646">
        <v>762014</v>
      </c>
      <c r="AX40" s="646">
        <v>756336</v>
      </c>
      <c r="AY40" s="646">
        <v>1273824</v>
      </c>
      <c r="AZ40" s="646">
        <v>868116</v>
      </c>
      <c r="BA40" s="646">
        <v>901311</v>
      </c>
      <c r="BB40" s="646">
        <v>577464.5699999996</v>
      </c>
      <c r="BC40" s="646">
        <v>962643</v>
      </c>
      <c r="BD40" s="646">
        <v>424928</v>
      </c>
      <c r="BE40" s="646">
        <v>899514</v>
      </c>
      <c r="BF40" s="646">
        <v>878070.4299999997</v>
      </c>
      <c r="BG40" s="644">
        <v>10416860</v>
      </c>
      <c r="BH40" s="645">
        <v>525008</v>
      </c>
      <c r="BI40" s="646">
        <v>766185.81818181823</v>
      </c>
      <c r="BJ40" s="646">
        <v>766185.81818181823</v>
      </c>
      <c r="BK40" s="646">
        <v>766185.81818181823</v>
      </c>
      <c r="BL40" s="646">
        <v>766185.81818181823</v>
      </c>
      <c r="BM40" s="646">
        <v>766185.81818181823</v>
      </c>
      <c r="BN40" s="646">
        <v>766185.81818181823</v>
      </c>
      <c r="BO40" s="646">
        <v>766185.81818181823</v>
      </c>
      <c r="BP40" s="646">
        <v>766185.81818181823</v>
      </c>
      <c r="BQ40" s="646">
        <v>766185.81818181823</v>
      </c>
      <c r="BR40" s="646">
        <v>766185.81818181823</v>
      </c>
      <c r="BS40" s="646">
        <v>766185.81818181823</v>
      </c>
      <c r="BT40" s="644">
        <v>8953052</v>
      </c>
    </row>
    <row r="41" spans="1:72">
      <c r="A41" s="637"/>
      <c r="B41" s="682" t="s">
        <v>493</v>
      </c>
      <c r="C41" s="639" t="s">
        <v>81</v>
      </c>
      <c r="D41" s="641">
        <v>0</v>
      </c>
      <c r="E41" s="641">
        <v>0</v>
      </c>
      <c r="F41" s="641">
        <v>0</v>
      </c>
      <c r="G41" s="641">
        <v>0</v>
      </c>
      <c r="H41" s="641">
        <v>0</v>
      </c>
      <c r="I41" s="641">
        <v>0</v>
      </c>
      <c r="J41" s="641">
        <v>0</v>
      </c>
      <c r="K41" s="641">
        <v>0</v>
      </c>
      <c r="L41" s="641">
        <v>0</v>
      </c>
      <c r="M41" s="641">
        <v>0</v>
      </c>
      <c r="N41" s="641">
        <v>0</v>
      </c>
      <c r="O41" s="641">
        <v>0</v>
      </c>
      <c r="P41" s="643">
        <v>-4.5474735088646412E-13</v>
      </c>
      <c r="Q41" s="642">
        <v>-4.5474735088646412E-13</v>
      </c>
      <c r="R41" s="640">
        <v>0</v>
      </c>
      <c r="S41" s="641">
        <v>0</v>
      </c>
      <c r="T41" s="641">
        <v>0</v>
      </c>
      <c r="U41" s="641">
        <v>0</v>
      </c>
      <c r="V41" s="641">
        <v>0</v>
      </c>
      <c r="W41" s="641">
        <v>0</v>
      </c>
      <c r="X41" s="641">
        <v>0</v>
      </c>
      <c r="Y41" s="641">
        <v>0</v>
      </c>
      <c r="Z41" s="641">
        <v>0</v>
      </c>
      <c r="AA41" s="641">
        <v>0</v>
      </c>
      <c r="AB41" s="641">
        <v>0</v>
      </c>
      <c r="AC41" s="641">
        <v>48.590000000000025</v>
      </c>
      <c r="AD41" s="641">
        <v>-48.590000000000025</v>
      </c>
      <c r="AE41" s="644">
        <v>0</v>
      </c>
      <c r="AF41" s="645">
        <v>0</v>
      </c>
      <c r="AG41" s="646">
        <v>339.31</v>
      </c>
      <c r="AH41" s="646">
        <v>343</v>
      </c>
      <c r="AI41" s="646">
        <v>347</v>
      </c>
      <c r="AJ41" s="646">
        <v>341</v>
      </c>
      <c r="AK41" s="646">
        <v>348</v>
      </c>
      <c r="AL41" s="646">
        <v>339</v>
      </c>
      <c r="AM41" s="646">
        <v>336</v>
      </c>
      <c r="AN41" s="646">
        <v>0</v>
      </c>
      <c r="AO41" s="646">
        <v>0</v>
      </c>
      <c r="AP41" s="646">
        <v>-1038</v>
      </c>
      <c r="AQ41" s="646">
        <v>0</v>
      </c>
      <c r="AR41" s="646">
        <v>-1355.31</v>
      </c>
      <c r="AS41" s="644">
        <v>0</v>
      </c>
      <c r="AT41" s="645">
        <v>0</v>
      </c>
      <c r="AU41" s="646">
        <v>257074</v>
      </c>
      <c r="AV41" s="646">
        <v>302594</v>
      </c>
      <c r="AW41" s="646">
        <v>351475</v>
      </c>
      <c r="AX41" s="646">
        <v>373376</v>
      </c>
      <c r="AY41" s="646">
        <v>373181</v>
      </c>
      <c r="AZ41" s="646">
        <v>382118</v>
      </c>
      <c r="BA41" s="646">
        <v>388908</v>
      </c>
      <c r="BB41" s="646">
        <v>396298.66</v>
      </c>
      <c r="BC41" s="646">
        <v>371860</v>
      </c>
      <c r="BD41" s="646">
        <v>375677</v>
      </c>
      <c r="BE41" s="646">
        <v>406316</v>
      </c>
      <c r="BF41" s="646">
        <v>-3040887.66</v>
      </c>
      <c r="BG41" s="644">
        <v>937990</v>
      </c>
      <c r="BH41" s="645">
        <v>0</v>
      </c>
      <c r="BI41" s="646">
        <v>85271.818181818177</v>
      </c>
      <c r="BJ41" s="646">
        <v>85271.818181818177</v>
      </c>
      <c r="BK41" s="646">
        <v>85271.818181818177</v>
      </c>
      <c r="BL41" s="646">
        <v>85271.818181818177</v>
      </c>
      <c r="BM41" s="646">
        <v>85271.818181818177</v>
      </c>
      <c r="BN41" s="646">
        <v>85271.818181818177</v>
      </c>
      <c r="BO41" s="646">
        <v>85271.818181818177</v>
      </c>
      <c r="BP41" s="646">
        <v>85271.818181818177</v>
      </c>
      <c r="BQ41" s="646">
        <v>85271.818181818177</v>
      </c>
      <c r="BR41" s="646">
        <v>85271.818181818177</v>
      </c>
      <c r="BS41" s="646">
        <v>85271.818181818177</v>
      </c>
      <c r="BT41" s="644">
        <v>937990</v>
      </c>
    </row>
    <row r="42" spans="1:72">
      <c r="A42" s="637"/>
      <c r="B42" s="630" t="s">
        <v>84</v>
      </c>
      <c r="C42" s="639" t="s">
        <v>83</v>
      </c>
      <c r="D42" s="641">
        <v>1980.22</v>
      </c>
      <c r="E42" s="641">
        <v>2012.08</v>
      </c>
      <c r="F42" s="641">
        <v>2079.4100000000003</v>
      </c>
      <c r="G42" s="641">
        <v>2498.12</v>
      </c>
      <c r="H42" s="641">
        <v>2297.27</v>
      </c>
      <c r="I42" s="641">
        <v>2349.1599999999994</v>
      </c>
      <c r="J42" s="641">
        <v>2297.8899999999994</v>
      </c>
      <c r="K42" s="641">
        <v>2359.4</v>
      </c>
      <c r="L42" s="641">
        <v>2391.34</v>
      </c>
      <c r="M42" s="641">
        <v>2313.6200000000008</v>
      </c>
      <c r="N42" s="641">
        <v>1994.3399999999997</v>
      </c>
      <c r="O42" s="641">
        <v>2040.0999999999997</v>
      </c>
      <c r="P42" s="643">
        <v>-95.600000000002865</v>
      </c>
      <c r="Q42" s="642">
        <v>26517.35</v>
      </c>
      <c r="R42" s="640">
        <v>1697.9700000000003</v>
      </c>
      <c r="S42" s="641">
        <v>1783.8300000000002</v>
      </c>
      <c r="T42" s="641">
        <v>1844.8</v>
      </c>
      <c r="U42" s="641">
        <v>1857.8799999999999</v>
      </c>
      <c r="V42" s="641">
        <v>1811.1800000000003</v>
      </c>
      <c r="W42" s="641">
        <v>1813.98</v>
      </c>
      <c r="X42" s="641">
        <v>0</v>
      </c>
      <c r="Y42" s="641">
        <v>0</v>
      </c>
      <c r="Z42" s="641">
        <v>0</v>
      </c>
      <c r="AA42" s="641">
        <v>0</v>
      </c>
      <c r="AB42" s="641">
        <v>0</v>
      </c>
      <c r="AC42" s="641">
        <v>2144.9099999999971</v>
      </c>
      <c r="AD42" s="641">
        <v>17147.450000000004</v>
      </c>
      <c r="AE42" s="644">
        <v>30102</v>
      </c>
      <c r="AF42" s="645">
        <v>2221.88</v>
      </c>
      <c r="AG42" s="646">
        <v>2388.63</v>
      </c>
      <c r="AH42" s="646">
        <v>2405</v>
      </c>
      <c r="AI42" s="646">
        <v>2429</v>
      </c>
      <c r="AJ42" s="646">
        <v>2387</v>
      </c>
      <c r="AK42" s="646">
        <v>2434</v>
      </c>
      <c r="AL42" s="646">
        <v>2370</v>
      </c>
      <c r="AM42" s="646">
        <v>2354</v>
      </c>
      <c r="AN42" s="646">
        <v>180</v>
      </c>
      <c r="AO42" s="646">
        <v>2355</v>
      </c>
      <c r="AP42" s="646">
        <v>2382</v>
      </c>
      <c r="AQ42" s="646">
        <v>2449</v>
      </c>
      <c r="AR42" s="646">
        <v>26.489999999997963</v>
      </c>
      <c r="AS42" s="644">
        <v>26382</v>
      </c>
      <c r="AT42" s="645">
        <v>0</v>
      </c>
      <c r="AU42" s="646">
        <v>0</v>
      </c>
      <c r="AV42" s="646">
        <v>0</v>
      </c>
      <c r="AW42" s="646">
        <v>0</v>
      </c>
      <c r="AX42" s="646">
        <v>0</v>
      </c>
      <c r="AY42" s="646">
        <v>0</v>
      </c>
      <c r="AZ42" s="646">
        <v>0</v>
      </c>
      <c r="BA42" s="646">
        <v>0</v>
      </c>
      <c r="BB42" s="646">
        <v>0</v>
      </c>
      <c r="BC42" s="646">
        <v>0</v>
      </c>
      <c r="BD42" s="646">
        <v>7370</v>
      </c>
      <c r="BE42" s="646">
        <v>-7370</v>
      </c>
      <c r="BF42" s="646">
        <v>0</v>
      </c>
      <c r="BG42" s="644">
        <v>0</v>
      </c>
      <c r="BH42" s="645">
        <v>0</v>
      </c>
      <c r="BI42" s="646">
        <v>2952.909090909091</v>
      </c>
      <c r="BJ42" s="646">
        <v>2952.909090909091</v>
      </c>
      <c r="BK42" s="646">
        <v>2952.909090909091</v>
      </c>
      <c r="BL42" s="646">
        <v>2952.909090909091</v>
      </c>
      <c r="BM42" s="646">
        <v>2952.909090909091</v>
      </c>
      <c r="BN42" s="646">
        <v>2952.909090909091</v>
      </c>
      <c r="BO42" s="646">
        <v>2952.909090909091</v>
      </c>
      <c r="BP42" s="646">
        <v>2952.909090909091</v>
      </c>
      <c r="BQ42" s="646">
        <v>2952.909090909091</v>
      </c>
      <c r="BR42" s="646">
        <v>2952.909090909091</v>
      </c>
      <c r="BS42" s="646">
        <v>2952.909090909091</v>
      </c>
      <c r="BT42" s="644">
        <v>32482</v>
      </c>
    </row>
    <row r="43" spans="1:72">
      <c r="A43" s="637"/>
      <c r="B43" s="630" t="s">
        <v>141</v>
      </c>
      <c r="C43" s="639" t="s">
        <v>140</v>
      </c>
      <c r="D43" s="641">
        <v>0</v>
      </c>
      <c r="E43" s="641">
        <v>0</v>
      </c>
      <c r="F43" s="641">
        <v>0</v>
      </c>
      <c r="G43" s="641">
        <v>0</v>
      </c>
      <c r="H43" s="641">
        <v>0</v>
      </c>
      <c r="I43" s="641">
        <v>0</v>
      </c>
      <c r="J43" s="641">
        <v>0</v>
      </c>
      <c r="K43" s="641">
        <v>0</v>
      </c>
      <c r="L43" s="641">
        <v>0</v>
      </c>
      <c r="M43" s="641">
        <v>0</v>
      </c>
      <c r="N43" s="641">
        <v>0</v>
      </c>
      <c r="O43" s="641">
        <v>0</v>
      </c>
      <c r="P43" s="641">
        <v>0</v>
      </c>
      <c r="Q43" s="642">
        <v>0</v>
      </c>
      <c r="R43" s="640">
        <v>0</v>
      </c>
      <c r="S43" s="641">
        <v>0</v>
      </c>
      <c r="T43" s="641">
        <v>0</v>
      </c>
      <c r="U43" s="641">
        <v>0</v>
      </c>
      <c r="V43" s="641">
        <v>0</v>
      </c>
      <c r="W43" s="641">
        <v>0</v>
      </c>
      <c r="X43" s="641">
        <v>0</v>
      </c>
      <c r="Y43" s="641">
        <v>0</v>
      </c>
      <c r="Z43" s="641">
        <v>0</v>
      </c>
      <c r="AA43" s="641">
        <v>0</v>
      </c>
      <c r="AB43" s="641">
        <v>0</v>
      </c>
      <c r="AC43" s="641">
        <v>0</v>
      </c>
      <c r="AD43" s="641">
        <v>0</v>
      </c>
      <c r="AE43" s="644">
        <v>0</v>
      </c>
      <c r="AF43" s="645">
        <v>0</v>
      </c>
      <c r="AG43" s="646">
        <v>0</v>
      </c>
      <c r="AH43" s="646">
        <v>0</v>
      </c>
      <c r="AI43" s="646">
        <v>0</v>
      </c>
      <c r="AJ43" s="646">
        <v>0</v>
      </c>
      <c r="AK43" s="646">
        <v>0</v>
      </c>
      <c r="AL43" s="646">
        <v>0</v>
      </c>
      <c r="AM43" s="646">
        <v>0</v>
      </c>
      <c r="AN43" s="646">
        <v>0</v>
      </c>
      <c r="AO43" s="646">
        <v>0</v>
      </c>
      <c r="AP43" s="646">
        <v>0</v>
      </c>
      <c r="AQ43" s="646">
        <v>0</v>
      </c>
      <c r="AR43" s="646">
        <v>0</v>
      </c>
      <c r="AS43" s="644">
        <v>0</v>
      </c>
      <c r="AT43" s="645">
        <v>0</v>
      </c>
      <c r="AU43" s="646">
        <v>0</v>
      </c>
      <c r="AV43" s="646">
        <v>0</v>
      </c>
      <c r="AW43" s="646">
        <v>0</v>
      </c>
      <c r="AX43" s="646">
        <v>0</v>
      </c>
      <c r="AY43" s="646">
        <v>0</v>
      </c>
      <c r="AZ43" s="646">
        <v>0</v>
      </c>
      <c r="BA43" s="646">
        <v>0</v>
      </c>
      <c r="BB43" s="646">
        <v>0</v>
      </c>
      <c r="BC43" s="646">
        <v>0</v>
      </c>
      <c r="BD43" s="646">
        <v>0</v>
      </c>
      <c r="BE43" s="646">
        <v>0</v>
      </c>
      <c r="BF43" s="646">
        <v>0</v>
      </c>
      <c r="BG43" s="644">
        <v>0</v>
      </c>
      <c r="BH43" s="645">
        <v>0</v>
      </c>
      <c r="BI43" s="646">
        <v>0</v>
      </c>
      <c r="BJ43" s="646">
        <v>0</v>
      </c>
      <c r="BK43" s="646">
        <v>0</v>
      </c>
      <c r="BL43" s="646">
        <v>0</v>
      </c>
      <c r="BM43" s="646">
        <v>0</v>
      </c>
      <c r="BN43" s="646">
        <v>0</v>
      </c>
      <c r="BO43" s="646">
        <v>0</v>
      </c>
      <c r="BP43" s="646">
        <v>0</v>
      </c>
      <c r="BQ43" s="646">
        <v>0</v>
      </c>
      <c r="BR43" s="646">
        <v>0</v>
      </c>
      <c r="BS43" s="646">
        <v>0</v>
      </c>
      <c r="BT43" s="644">
        <v>0</v>
      </c>
    </row>
    <row r="44" spans="1:72" ht="15" customHeight="1">
      <c r="A44" s="637"/>
      <c r="B44" s="630" t="s">
        <v>125</v>
      </c>
      <c r="C44" s="639" t="s">
        <v>112</v>
      </c>
      <c r="D44" s="640">
        <v>308521.17000000016</v>
      </c>
      <c r="E44" s="641">
        <v>354590.25000000006</v>
      </c>
      <c r="F44" s="641">
        <v>423142.9200000001</v>
      </c>
      <c r="G44" s="641">
        <v>512070.69000000012</v>
      </c>
      <c r="H44" s="641">
        <v>425030.56000000017</v>
      </c>
      <c r="I44" s="641">
        <v>504463.94000000029</v>
      </c>
      <c r="J44" s="641">
        <v>508228.95999999996</v>
      </c>
      <c r="K44" s="641">
        <v>542422.55000000028</v>
      </c>
      <c r="L44" s="641">
        <v>552665.80999999924</v>
      </c>
      <c r="M44" s="641">
        <v>555657.97999999986</v>
      </c>
      <c r="N44" s="641">
        <v>551070.97999999986</v>
      </c>
      <c r="O44" s="641">
        <v>511440.33</v>
      </c>
      <c r="P44" s="643">
        <v>802158.89999999572</v>
      </c>
      <c r="Q44" s="642">
        <v>6551465.0399999963</v>
      </c>
      <c r="R44" s="640">
        <v>430646.37999999995</v>
      </c>
      <c r="S44" s="641">
        <v>476634.62999999989</v>
      </c>
      <c r="T44" s="641">
        <v>490715.86000000004</v>
      </c>
      <c r="U44" s="641">
        <v>489874.16999999993</v>
      </c>
      <c r="V44" s="641">
        <v>495481.85999999964</v>
      </c>
      <c r="W44" s="643">
        <v>476660.46</v>
      </c>
      <c r="X44" s="641">
        <v>475812.2100000002</v>
      </c>
      <c r="Y44" s="641">
        <v>492158.87000000005</v>
      </c>
      <c r="Z44" s="641">
        <v>480301.82</v>
      </c>
      <c r="AA44" s="643">
        <v>503768.76000000036</v>
      </c>
      <c r="AB44" s="641">
        <v>507312.97999999975</v>
      </c>
      <c r="AC44" s="641">
        <v>1219974.2700000003</v>
      </c>
      <c r="AD44" s="641">
        <v>687133.72999999952</v>
      </c>
      <c r="AE44" s="644">
        <v>7226476</v>
      </c>
      <c r="AF44" s="645">
        <v>439710.68</v>
      </c>
      <c r="AG44" s="646">
        <v>486701</v>
      </c>
      <c r="AH44" s="646">
        <v>503213</v>
      </c>
      <c r="AI44" s="646">
        <v>498386</v>
      </c>
      <c r="AJ44" s="646">
        <v>512866</v>
      </c>
      <c r="AK44" s="646">
        <v>521351</v>
      </c>
      <c r="AL44" s="646">
        <v>518320</v>
      </c>
      <c r="AM44" s="646">
        <v>539329</v>
      </c>
      <c r="AN44" s="646">
        <v>1104349</v>
      </c>
      <c r="AO44" s="646">
        <v>528943</v>
      </c>
      <c r="AP44" s="646">
        <v>481798</v>
      </c>
      <c r="AQ44" s="646">
        <v>694320</v>
      </c>
      <c r="AR44" s="646">
        <v>450025.3200000003</v>
      </c>
      <c r="AS44" s="644">
        <v>7279312</v>
      </c>
      <c r="AT44" s="645">
        <v>429538</v>
      </c>
      <c r="AU44" s="646">
        <v>426349</v>
      </c>
      <c r="AV44" s="646">
        <v>396033</v>
      </c>
      <c r="AW44" s="646">
        <v>451553</v>
      </c>
      <c r="AX44" s="646">
        <v>448189</v>
      </c>
      <c r="AY44" s="646">
        <v>754837</v>
      </c>
      <c r="AZ44" s="646">
        <v>514421</v>
      </c>
      <c r="BA44" s="646">
        <v>534102</v>
      </c>
      <c r="BB44" s="646">
        <v>657600.70000000123</v>
      </c>
      <c r="BC44" s="646">
        <v>570435</v>
      </c>
      <c r="BD44" s="646">
        <v>773490</v>
      </c>
      <c r="BE44" s="646">
        <v>533043</v>
      </c>
      <c r="BF44" s="646">
        <v>-230708.70000000112</v>
      </c>
      <c r="BG44" s="644">
        <v>6258882</v>
      </c>
      <c r="BH44" s="645">
        <v>458801</v>
      </c>
      <c r="BI44" s="646">
        <v>669673.27272727271</v>
      </c>
      <c r="BJ44" s="646">
        <v>669673.27272727271</v>
      </c>
      <c r="BK44" s="646">
        <v>669673.27272727271</v>
      </c>
      <c r="BL44" s="646">
        <v>669673.27272727271</v>
      </c>
      <c r="BM44" s="646">
        <v>669673.27272727271</v>
      </c>
      <c r="BN44" s="646">
        <v>669673.27272727271</v>
      </c>
      <c r="BO44" s="646">
        <v>669673.27272727271</v>
      </c>
      <c r="BP44" s="646">
        <v>669673.27272727271</v>
      </c>
      <c r="BQ44" s="646">
        <v>669673.27272727271</v>
      </c>
      <c r="BR44" s="646">
        <v>669673.27272727271</v>
      </c>
      <c r="BS44" s="646">
        <v>669673.27272727271</v>
      </c>
      <c r="BT44" s="644">
        <v>7825207</v>
      </c>
    </row>
    <row r="45" spans="1:72" s="681" customFormat="1">
      <c r="A45" s="674" t="s">
        <v>349</v>
      </c>
      <c r="B45" s="675"/>
      <c r="C45" s="676"/>
      <c r="D45" s="642">
        <v>12219690.690000005</v>
      </c>
      <c r="E45" s="642">
        <v>14013155.010000002</v>
      </c>
      <c r="F45" s="642">
        <v>15059232.830000002</v>
      </c>
      <c r="G45" s="642">
        <v>22139525.669999991</v>
      </c>
      <c r="H45" s="642">
        <v>18455945.070000004</v>
      </c>
      <c r="I45" s="642">
        <v>17322743.420000009</v>
      </c>
      <c r="J45" s="642">
        <v>18503829.650000013</v>
      </c>
      <c r="K45" s="642">
        <v>18931748.149999991</v>
      </c>
      <c r="L45" s="642">
        <v>19359440.919999994</v>
      </c>
      <c r="M45" s="642">
        <v>19031808.91</v>
      </c>
      <c r="N45" s="642">
        <v>16961017.119999994</v>
      </c>
      <c r="O45" s="642">
        <v>34058978.330000006</v>
      </c>
      <c r="P45" s="642">
        <v>-16885528.279999983</v>
      </c>
      <c r="Q45" s="642">
        <v>209171587.49000001</v>
      </c>
      <c r="R45" s="677">
        <v>11999014.080000002</v>
      </c>
      <c r="S45" s="642">
        <v>13187183.649999999</v>
      </c>
      <c r="T45" s="642">
        <v>12836752.039999999</v>
      </c>
      <c r="U45" s="642">
        <v>13386334.25</v>
      </c>
      <c r="V45" s="642">
        <v>13760406.020000003</v>
      </c>
      <c r="W45" s="642">
        <v>7856843.6799999988</v>
      </c>
      <c r="X45" s="642">
        <v>41757751.189999983</v>
      </c>
      <c r="Y45" s="642">
        <v>43852479.909999982</v>
      </c>
      <c r="Z45" s="642">
        <v>43149231.790000014</v>
      </c>
      <c r="AA45" s="642">
        <v>34694645.050000004</v>
      </c>
      <c r="AB45" s="642">
        <v>24773592.81000001</v>
      </c>
      <c r="AC45" s="642">
        <v>22462208.139999982</v>
      </c>
      <c r="AD45" s="642">
        <v>-71752734.610000014</v>
      </c>
      <c r="AE45" s="644">
        <v>211963708</v>
      </c>
      <c r="AF45" s="678">
        <v>4281894.53</v>
      </c>
      <c r="AG45" s="679">
        <v>39660714.120000005</v>
      </c>
      <c r="AH45" s="679">
        <v>42339149</v>
      </c>
      <c r="AI45" s="679">
        <v>42020633</v>
      </c>
      <c r="AJ45" s="679">
        <v>43105196</v>
      </c>
      <c r="AK45" s="679">
        <v>32026649</v>
      </c>
      <c r="AL45" s="679">
        <v>32008459</v>
      </c>
      <c r="AM45" s="679">
        <v>33284599</v>
      </c>
      <c r="AN45" s="679">
        <v>38493365</v>
      </c>
      <c r="AO45" s="679">
        <v>32728016</v>
      </c>
      <c r="AP45" s="679">
        <v>10765981</v>
      </c>
      <c r="AQ45" s="679">
        <v>7111711.929999996</v>
      </c>
      <c r="AR45" s="679">
        <v>-140723699.57999998</v>
      </c>
      <c r="AS45" s="644">
        <v>217102668</v>
      </c>
      <c r="AT45" s="678">
        <v>4875303</v>
      </c>
      <c r="AU45" s="679">
        <v>42036940</v>
      </c>
      <c r="AV45" s="679">
        <v>46414783</v>
      </c>
      <c r="AW45" s="679">
        <v>46936755</v>
      </c>
      <c r="AX45" s="679">
        <v>35014872</v>
      </c>
      <c r="AY45" s="679">
        <v>37691596</v>
      </c>
      <c r="AZ45" s="679">
        <v>35623683</v>
      </c>
      <c r="BA45" s="679">
        <v>8259405</v>
      </c>
      <c r="BB45" s="679">
        <v>6077348.9399999976</v>
      </c>
      <c r="BC45" s="679">
        <v>7614205</v>
      </c>
      <c r="BD45" s="679">
        <v>3552151</v>
      </c>
      <c r="BE45" s="679">
        <v>-83006789</v>
      </c>
      <c r="BF45" s="680">
        <v>37414619.060000002</v>
      </c>
      <c r="BG45" s="644">
        <v>228504872</v>
      </c>
      <c r="BH45" s="678">
        <v>4248609</v>
      </c>
      <c r="BI45" s="679">
        <v>20405300.09090909</v>
      </c>
      <c r="BJ45" s="679">
        <v>20405300.09090909</v>
      </c>
      <c r="BK45" s="679">
        <v>20405300.09090909</v>
      </c>
      <c r="BL45" s="679">
        <v>20405300.09090909</v>
      </c>
      <c r="BM45" s="679">
        <v>20405300.09090909</v>
      </c>
      <c r="BN45" s="679">
        <v>20405300.09090909</v>
      </c>
      <c r="BO45" s="679">
        <v>20405300.09090909</v>
      </c>
      <c r="BP45" s="679">
        <v>20405300.09090909</v>
      </c>
      <c r="BQ45" s="679">
        <v>20405300.09090909</v>
      </c>
      <c r="BR45" s="679">
        <v>20405300.09090909</v>
      </c>
      <c r="BS45" s="679">
        <v>20405300.09090909</v>
      </c>
      <c r="BT45" s="644">
        <v>228706910</v>
      </c>
    </row>
    <row r="46" spans="1:72" ht="15" customHeight="1">
      <c r="A46" s="637" t="s">
        <v>34</v>
      </c>
      <c r="B46" s="630" t="s">
        <v>87</v>
      </c>
      <c r="C46" s="639" t="s">
        <v>86</v>
      </c>
      <c r="D46" s="640">
        <v>513487.02999999997</v>
      </c>
      <c r="E46" s="641">
        <v>558436.45999999973</v>
      </c>
      <c r="F46" s="641">
        <v>582712.05999999971</v>
      </c>
      <c r="G46" s="641">
        <v>699470.08</v>
      </c>
      <c r="H46" s="641">
        <v>566467.27000000014</v>
      </c>
      <c r="I46" s="641">
        <v>554508.81999999995</v>
      </c>
      <c r="J46" s="641">
        <v>591316.92999999982</v>
      </c>
      <c r="K46" s="641">
        <v>624470.81000000029</v>
      </c>
      <c r="L46" s="641">
        <v>634190.27999999991</v>
      </c>
      <c r="M46" s="641">
        <v>592115.65000000014</v>
      </c>
      <c r="N46" s="641">
        <v>599550.74999999988</v>
      </c>
      <c r="O46" s="641">
        <v>582620.14</v>
      </c>
      <c r="P46" s="643">
        <v>-1170894.4200000013</v>
      </c>
      <c r="Q46" s="642">
        <v>5928451.8599999985</v>
      </c>
      <c r="R46" s="640">
        <v>457905.82999999996</v>
      </c>
      <c r="S46" s="641">
        <v>517159.88</v>
      </c>
      <c r="T46" s="641">
        <v>506985.42</v>
      </c>
      <c r="U46" s="641">
        <v>518836.65</v>
      </c>
      <c r="V46" s="641">
        <v>527113.64</v>
      </c>
      <c r="W46" s="643">
        <v>503040.28999999986</v>
      </c>
      <c r="X46" s="641">
        <v>521421.6700000001</v>
      </c>
      <c r="Y46" s="641">
        <v>544072.90999999992</v>
      </c>
      <c r="Z46" s="641">
        <v>505460.81</v>
      </c>
      <c r="AA46" s="643">
        <v>526658.44999999984</v>
      </c>
      <c r="AB46" s="641">
        <v>515164.38</v>
      </c>
      <c r="AC46" s="641">
        <v>526311.30999999994</v>
      </c>
      <c r="AD46" s="641">
        <v>-1485736.2399999993</v>
      </c>
      <c r="AE46" s="644">
        <v>4684395</v>
      </c>
      <c r="AF46" s="645">
        <v>496152.63</v>
      </c>
      <c r="AG46" s="646">
        <v>513900.5</v>
      </c>
      <c r="AH46" s="646">
        <v>544830</v>
      </c>
      <c r="AI46" s="646">
        <v>537541</v>
      </c>
      <c r="AJ46" s="646">
        <v>542299</v>
      </c>
      <c r="AK46" s="646">
        <v>553258</v>
      </c>
      <c r="AL46" s="646">
        <v>533940</v>
      </c>
      <c r="AM46" s="646">
        <v>526023</v>
      </c>
      <c r="AN46" s="646">
        <v>1120356</v>
      </c>
      <c r="AO46" s="646">
        <v>525307</v>
      </c>
      <c r="AP46" s="646">
        <v>730947</v>
      </c>
      <c r="AQ46" s="646">
        <v>741420</v>
      </c>
      <c r="AR46" s="646">
        <v>-1500384.13</v>
      </c>
      <c r="AS46" s="644">
        <v>5865590</v>
      </c>
      <c r="AT46" s="645">
        <v>560853</v>
      </c>
      <c r="AU46" s="646">
        <v>519684</v>
      </c>
      <c r="AV46" s="646">
        <v>459134</v>
      </c>
      <c r="AW46" s="646">
        <v>535122</v>
      </c>
      <c r="AX46" s="646">
        <v>544034</v>
      </c>
      <c r="AY46" s="646">
        <v>987049</v>
      </c>
      <c r="AZ46" s="646">
        <v>620632</v>
      </c>
      <c r="BA46" s="646">
        <v>658026</v>
      </c>
      <c r="BB46" s="646">
        <v>519686.9200000001</v>
      </c>
      <c r="BC46" s="646">
        <v>680629</v>
      </c>
      <c r="BD46" s="646">
        <v>610014</v>
      </c>
      <c r="BE46" s="646">
        <v>-1013335</v>
      </c>
      <c r="BF46" s="646">
        <v>273281.08000000007</v>
      </c>
      <c r="BG46" s="644">
        <v>5954810</v>
      </c>
      <c r="BH46" s="645">
        <v>476534</v>
      </c>
      <c r="BI46" s="646">
        <v>530818.27272727271</v>
      </c>
      <c r="BJ46" s="646">
        <v>530818.27272727271</v>
      </c>
      <c r="BK46" s="646">
        <v>530818.27272727271</v>
      </c>
      <c r="BL46" s="646">
        <v>530818.27272727271</v>
      </c>
      <c r="BM46" s="646">
        <v>530818.27272727271</v>
      </c>
      <c r="BN46" s="646">
        <v>530818.27272727271</v>
      </c>
      <c r="BO46" s="646">
        <v>530818.27272727271</v>
      </c>
      <c r="BP46" s="646">
        <v>530818.27272727271</v>
      </c>
      <c r="BQ46" s="646">
        <v>530818.27272727271</v>
      </c>
      <c r="BR46" s="646">
        <v>530818.27272727271</v>
      </c>
      <c r="BS46" s="646">
        <v>530818.27272727271</v>
      </c>
      <c r="BT46" s="644">
        <v>6315535</v>
      </c>
    </row>
    <row r="47" spans="1:72" ht="15" customHeight="1">
      <c r="A47" s="637"/>
      <c r="B47" s="630" t="s">
        <v>155</v>
      </c>
      <c r="C47" s="639" t="s">
        <v>156</v>
      </c>
      <c r="D47" s="640"/>
      <c r="E47" s="641"/>
      <c r="F47" s="641"/>
      <c r="G47" s="641">
        <v>1757.34</v>
      </c>
      <c r="H47" s="641"/>
      <c r="I47" s="641"/>
      <c r="J47" s="641"/>
      <c r="K47" s="641"/>
      <c r="L47" s="641"/>
      <c r="M47" s="641"/>
      <c r="N47" s="641"/>
      <c r="O47" s="641"/>
      <c r="P47" s="643">
        <v>5316.12</v>
      </c>
      <c r="Q47" s="642">
        <v>7073.46</v>
      </c>
      <c r="R47" s="640"/>
      <c r="S47" s="641"/>
      <c r="T47" s="641"/>
      <c r="U47" s="641">
        <v>0</v>
      </c>
      <c r="V47" s="641">
        <v>0</v>
      </c>
      <c r="W47" s="641">
        <v>0</v>
      </c>
      <c r="X47" s="641">
        <v>0</v>
      </c>
      <c r="Y47" s="641">
        <v>0</v>
      </c>
      <c r="Z47" s="641">
        <v>0</v>
      </c>
      <c r="AA47" s="641">
        <v>0</v>
      </c>
      <c r="AB47" s="641">
        <v>0</v>
      </c>
      <c r="AC47" s="641">
        <v>0</v>
      </c>
      <c r="AD47" s="641">
        <v>6987</v>
      </c>
      <c r="AE47" s="644">
        <v>6987</v>
      </c>
      <c r="AF47" s="645">
        <v>0</v>
      </c>
      <c r="AG47" s="646">
        <v>0</v>
      </c>
      <c r="AH47" s="646">
        <v>0</v>
      </c>
      <c r="AI47" s="646">
        <v>0</v>
      </c>
      <c r="AJ47" s="646">
        <v>0</v>
      </c>
      <c r="AK47" s="646">
        <v>0</v>
      </c>
      <c r="AL47" s="646">
        <v>0</v>
      </c>
      <c r="AM47" s="646">
        <v>0</v>
      </c>
      <c r="AN47" s="646">
        <v>0</v>
      </c>
      <c r="AO47" s="646">
        <v>0</v>
      </c>
      <c r="AP47" s="646">
        <v>0</v>
      </c>
      <c r="AQ47" s="646">
        <v>0</v>
      </c>
      <c r="AR47" s="646">
        <v>7073</v>
      </c>
      <c r="AS47" s="644">
        <v>7073</v>
      </c>
      <c r="AT47" s="645">
        <v>0</v>
      </c>
      <c r="AU47" s="646">
        <v>0</v>
      </c>
      <c r="AV47" s="646">
        <v>0</v>
      </c>
      <c r="AW47" s="646">
        <v>0</v>
      </c>
      <c r="AX47" s="646">
        <v>0</v>
      </c>
      <c r="AY47" s="646">
        <v>0</v>
      </c>
      <c r="AZ47" s="646">
        <v>0</v>
      </c>
      <c r="BA47" s="646">
        <v>0</v>
      </c>
      <c r="BB47" s="646">
        <v>0</v>
      </c>
      <c r="BC47" s="646">
        <v>0</v>
      </c>
      <c r="BD47" s="646">
        <v>0</v>
      </c>
      <c r="BE47" s="646">
        <v>0</v>
      </c>
      <c r="BF47" s="646">
        <v>8792</v>
      </c>
      <c r="BG47" s="644">
        <v>8792</v>
      </c>
      <c r="BH47" s="645">
        <v>0</v>
      </c>
      <c r="BI47" s="646">
        <v>799.27272727272725</v>
      </c>
      <c r="BJ47" s="646">
        <v>799.27272727272725</v>
      </c>
      <c r="BK47" s="646">
        <v>799.27272727272725</v>
      </c>
      <c r="BL47" s="646">
        <v>799.27272727272725</v>
      </c>
      <c r="BM47" s="646">
        <v>799.27272727272725</v>
      </c>
      <c r="BN47" s="646">
        <v>799.27272727272725</v>
      </c>
      <c r="BO47" s="646">
        <v>799.27272727272725</v>
      </c>
      <c r="BP47" s="646">
        <v>799.27272727272725</v>
      </c>
      <c r="BQ47" s="646">
        <v>799.27272727272725</v>
      </c>
      <c r="BR47" s="646">
        <v>799.27272727272725</v>
      </c>
      <c r="BS47" s="646">
        <v>799.27272727272725</v>
      </c>
      <c r="BT47" s="644">
        <v>8792</v>
      </c>
    </row>
    <row r="48" spans="1:72" s="617" customFormat="1" ht="15" customHeight="1">
      <c r="A48" s="637" t="s">
        <v>350</v>
      </c>
      <c r="B48" s="630"/>
      <c r="C48" s="639"/>
      <c r="D48" s="683">
        <v>513487.02999999997</v>
      </c>
      <c r="E48" s="684">
        <v>558436.45999999973</v>
      </c>
      <c r="F48" s="684">
        <v>582712.05999999971</v>
      </c>
      <c r="G48" s="684">
        <v>701227.41999999993</v>
      </c>
      <c r="H48" s="684">
        <v>566467.27000000014</v>
      </c>
      <c r="I48" s="684">
        <v>554508.81999999995</v>
      </c>
      <c r="J48" s="684">
        <v>591316.92999999982</v>
      </c>
      <c r="K48" s="684">
        <v>624470.81000000029</v>
      </c>
      <c r="L48" s="684">
        <v>634190.27999999991</v>
      </c>
      <c r="M48" s="684">
        <v>592115.65000000014</v>
      </c>
      <c r="N48" s="684">
        <v>599550.74999999988</v>
      </c>
      <c r="O48" s="684">
        <v>582620.14</v>
      </c>
      <c r="P48" s="661">
        <v>-1165578.3000000012</v>
      </c>
      <c r="Q48" s="642">
        <v>5935525.3199999984</v>
      </c>
      <c r="R48" s="683">
        <v>457905.82999999996</v>
      </c>
      <c r="S48" s="684">
        <v>517159.88</v>
      </c>
      <c r="T48" s="684">
        <v>506985.42</v>
      </c>
      <c r="U48" s="684">
        <v>518836.65</v>
      </c>
      <c r="V48" s="684">
        <v>527113.64</v>
      </c>
      <c r="W48" s="661">
        <v>503040.28999999986</v>
      </c>
      <c r="X48" s="684">
        <v>521421.6700000001</v>
      </c>
      <c r="Y48" s="684">
        <v>544072.90999999992</v>
      </c>
      <c r="Z48" s="684">
        <v>505460.81</v>
      </c>
      <c r="AA48" s="684">
        <v>526658.44999999984</v>
      </c>
      <c r="AB48" s="684">
        <v>515164.38</v>
      </c>
      <c r="AC48" s="684">
        <v>526311.30999999994</v>
      </c>
      <c r="AD48" s="685">
        <v>-1478750.2399999993</v>
      </c>
      <c r="AE48" s="644">
        <v>4691382</v>
      </c>
      <c r="AF48" s="683">
        <v>496152.63</v>
      </c>
      <c r="AG48" s="684">
        <v>513900.5</v>
      </c>
      <c r="AH48" s="684">
        <v>544830</v>
      </c>
      <c r="AI48" s="684">
        <v>537541</v>
      </c>
      <c r="AJ48" s="684">
        <v>542299</v>
      </c>
      <c r="AK48" s="684">
        <v>553258</v>
      </c>
      <c r="AL48" s="684">
        <v>533940</v>
      </c>
      <c r="AM48" s="684">
        <v>526023</v>
      </c>
      <c r="AN48" s="684">
        <v>1120356</v>
      </c>
      <c r="AO48" s="684">
        <v>525307</v>
      </c>
      <c r="AP48" s="684">
        <v>730947</v>
      </c>
      <c r="AQ48" s="684">
        <v>741420</v>
      </c>
      <c r="AR48" s="684">
        <v>-1493311.13</v>
      </c>
      <c r="AS48" s="644">
        <v>5872663</v>
      </c>
      <c r="AT48" s="683">
        <v>560853</v>
      </c>
      <c r="AU48" s="684">
        <v>519684</v>
      </c>
      <c r="AV48" s="684">
        <v>459134</v>
      </c>
      <c r="AW48" s="684">
        <v>535122</v>
      </c>
      <c r="AX48" s="684">
        <v>544034</v>
      </c>
      <c r="AY48" s="684">
        <v>987049</v>
      </c>
      <c r="AZ48" s="684">
        <v>620632</v>
      </c>
      <c r="BA48" s="684">
        <v>658026</v>
      </c>
      <c r="BB48" s="684">
        <v>519686.9200000001</v>
      </c>
      <c r="BC48" s="684">
        <v>680629</v>
      </c>
      <c r="BD48" s="684">
        <v>610014</v>
      </c>
      <c r="BE48" s="684">
        <v>-1013335</v>
      </c>
      <c r="BF48" s="686">
        <v>282073.08000000007</v>
      </c>
      <c r="BG48" s="644">
        <v>5963602</v>
      </c>
      <c r="BH48" s="683">
        <v>476534</v>
      </c>
      <c r="BI48" s="684">
        <v>531617.54545454541</v>
      </c>
      <c r="BJ48" s="684">
        <v>531617.54545454541</v>
      </c>
      <c r="BK48" s="646">
        <v>531617.54545454541</v>
      </c>
      <c r="BL48" s="646">
        <v>531617.54545454541</v>
      </c>
      <c r="BM48" s="646">
        <v>531617.54545454541</v>
      </c>
      <c r="BN48" s="646">
        <v>531617.54545454541</v>
      </c>
      <c r="BO48" s="646">
        <v>531617.54545454541</v>
      </c>
      <c r="BP48" s="646">
        <v>531617.54545454541</v>
      </c>
      <c r="BQ48" s="646">
        <v>531617.54545454541</v>
      </c>
      <c r="BR48" s="646">
        <v>531617.54545454541</v>
      </c>
      <c r="BS48" s="646">
        <v>531617.54545454541</v>
      </c>
      <c r="BT48" s="644">
        <v>6324327</v>
      </c>
    </row>
    <row r="49" spans="1:72" s="617" customFormat="1" ht="16.8" thickBot="1">
      <c r="A49" s="687" t="s">
        <v>152</v>
      </c>
      <c r="B49" s="654"/>
      <c r="C49" s="655"/>
      <c r="D49" s="688">
        <v>33978625.509999961</v>
      </c>
      <c r="E49" s="689">
        <v>39007792.950000033</v>
      </c>
      <c r="F49" s="689">
        <v>48537562.390000083</v>
      </c>
      <c r="G49" s="689">
        <v>56851355.710000098</v>
      </c>
      <c r="H49" s="689">
        <v>47279509.350000024</v>
      </c>
      <c r="I49" s="689">
        <v>55572834.310000002</v>
      </c>
      <c r="J49" s="689">
        <v>56000725.390000038</v>
      </c>
      <c r="K49" s="689">
        <v>59708335.370000109</v>
      </c>
      <c r="L49" s="689">
        <v>60846656.419999875</v>
      </c>
      <c r="M49" s="689">
        <v>60935381.119999975</v>
      </c>
      <c r="N49" s="689">
        <v>61002193.279999927</v>
      </c>
      <c r="O49" s="689">
        <v>58249080.800000034</v>
      </c>
      <c r="P49" s="689">
        <v>35336033.900000356</v>
      </c>
      <c r="Q49" s="689">
        <v>673306086.5000006</v>
      </c>
      <c r="R49" s="688">
        <v>44267057.68999999</v>
      </c>
      <c r="S49" s="689">
        <v>49179926.420000061</v>
      </c>
      <c r="T49" s="689">
        <v>50520713.549999997</v>
      </c>
      <c r="U49" s="689">
        <v>50542518.169999979</v>
      </c>
      <c r="V49" s="689">
        <v>51735640.120000184</v>
      </c>
      <c r="W49" s="689">
        <v>49074081.710000023</v>
      </c>
      <c r="X49" s="689">
        <v>48888835.529999986</v>
      </c>
      <c r="Y49" s="689">
        <v>50926271.949999966</v>
      </c>
      <c r="Z49" s="689">
        <v>49476066.330000028</v>
      </c>
      <c r="AA49" s="689">
        <v>51844703.900000006</v>
      </c>
      <c r="AB49" s="689">
        <v>53424732.040000051</v>
      </c>
      <c r="AC49" s="689">
        <v>110518943.62</v>
      </c>
      <c r="AD49" s="689">
        <v>42211400.96999976</v>
      </c>
      <c r="AE49" s="644">
        <v>702610893</v>
      </c>
      <c r="AF49" s="689">
        <v>44639864.280000001</v>
      </c>
      <c r="AG49" s="689">
        <v>50396468.740000002</v>
      </c>
      <c r="AH49" s="689">
        <v>51334903</v>
      </c>
      <c r="AI49" s="689">
        <v>51238605</v>
      </c>
      <c r="AJ49" s="689">
        <v>51995958</v>
      </c>
      <c r="AK49" s="689">
        <v>52555951</v>
      </c>
      <c r="AL49" s="689">
        <v>53370865</v>
      </c>
      <c r="AM49" s="689">
        <v>53008374</v>
      </c>
      <c r="AN49" s="689">
        <v>105143347</v>
      </c>
      <c r="AO49" s="689">
        <v>53811114</v>
      </c>
      <c r="AP49" s="689">
        <v>71901693</v>
      </c>
      <c r="AQ49" s="689">
        <v>68641861.929999992</v>
      </c>
      <c r="AR49" s="689">
        <v>22872820.050000072</v>
      </c>
      <c r="AS49" s="690">
        <v>730911825</v>
      </c>
      <c r="AT49" s="689">
        <v>52015259</v>
      </c>
      <c r="AU49" s="689">
        <v>54804973</v>
      </c>
      <c r="AV49" s="689">
        <v>48450197</v>
      </c>
      <c r="AW49" s="689">
        <v>56443804</v>
      </c>
      <c r="AX49" s="689">
        <v>54355446</v>
      </c>
      <c r="AY49" s="689">
        <v>92054183</v>
      </c>
      <c r="AZ49" s="689">
        <v>62445263</v>
      </c>
      <c r="BA49" s="689">
        <v>65862363</v>
      </c>
      <c r="BB49" s="689">
        <v>58042744.859999999</v>
      </c>
      <c r="BC49" s="689">
        <v>69876613</v>
      </c>
      <c r="BD49" s="689">
        <v>61338822</v>
      </c>
      <c r="BE49" s="689">
        <v>67384296</v>
      </c>
      <c r="BF49" s="691">
        <v>40061881.139999986</v>
      </c>
      <c r="BG49" s="644">
        <v>783135845</v>
      </c>
      <c r="BH49" s="689">
        <v>47088641</v>
      </c>
      <c r="BI49" s="689">
        <v>70704339.818181813</v>
      </c>
      <c r="BJ49" s="689">
        <v>70704339.818181813</v>
      </c>
      <c r="BK49" s="689">
        <v>70704339.818181813</v>
      </c>
      <c r="BL49" s="689">
        <v>70704339.818181813</v>
      </c>
      <c r="BM49" s="689">
        <v>70704339.818181813</v>
      </c>
      <c r="BN49" s="689">
        <v>70704339.818181813</v>
      </c>
      <c r="BO49" s="689">
        <v>70704339.818181813</v>
      </c>
      <c r="BP49" s="689">
        <v>70704339.818181813</v>
      </c>
      <c r="BQ49" s="689">
        <v>70704339.818181813</v>
      </c>
      <c r="BR49" s="689">
        <v>70704339.818181813</v>
      </c>
      <c r="BS49" s="689">
        <v>70704339.818181813</v>
      </c>
      <c r="BT49" s="644">
        <v>824836379</v>
      </c>
    </row>
    <row r="50" spans="1:72" ht="19.95" customHeight="1">
      <c r="C50" s="637"/>
      <c r="D50" s="692"/>
      <c r="E50" s="693"/>
      <c r="F50" s="693"/>
      <c r="G50" s="693"/>
      <c r="H50" s="693"/>
      <c r="I50" s="693"/>
      <c r="J50" s="693"/>
      <c r="K50" s="693"/>
      <c r="L50" s="693"/>
      <c r="M50" s="693"/>
      <c r="N50" s="693"/>
      <c r="O50" s="693"/>
      <c r="P50" s="694"/>
      <c r="Q50" s="695"/>
      <c r="R50" s="692"/>
      <c r="S50" s="693"/>
      <c r="T50" s="693"/>
      <c r="U50" s="693"/>
      <c r="V50" s="693"/>
      <c r="W50" s="696"/>
      <c r="X50" s="693"/>
      <c r="Y50" s="693"/>
      <c r="Z50" s="693"/>
      <c r="AA50" s="693"/>
      <c r="AB50" s="693"/>
      <c r="AC50" s="693"/>
      <c r="AD50" s="693"/>
      <c r="AE50" s="697"/>
      <c r="AF50" s="692"/>
      <c r="AG50" s="693"/>
      <c r="AH50" s="693"/>
      <c r="AI50" s="693"/>
      <c r="AJ50" s="693"/>
      <c r="AK50" s="693"/>
      <c r="AL50" s="693"/>
      <c r="AM50" s="693"/>
      <c r="AN50" s="693"/>
      <c r="AO50" s="693"/>
      <c r="AP50" s="693"/>
      <c r="AQ50" s="693"/>
      <c r="AR50" s="693"/>
      <c r="AS50" s="698"/>
      <c r="AT50" s="692"/>
      <c r="AU50" s="693"/>
      <c r="AV50" s="693"/>
      <c r="AW50" s="693"/>
      <c r="AX50" s="693"/>
      <c r="AY50" s="693"/>
      <c r="AZ50" s="693"/>
      <c r="BA50" s="693"/>
      <c r="BB50" s="693"/>
      <c r="BC50" s="693"/>
      <c r="BD50" s="693"/>
      <c r="BE50" s="693"/>
      <c r="BF50" s="693"/>
      <c r="BG50" s="698"/>
      <c r="BH50" s="692"/>
      <c r="BI50" s="693"/>
      <c r="BJ50" s="693"/>
      <c r="BK50" s="693"/>
      <c r="BL50" s="693"/>
      <c r="BM50" s="693"/>
      <c r="BN50" s="693"/>
      <c r="BO50" s="693"/>
      <c r="BP50" s="693"/>
      <c r="BQ50" s="693"/>
      <c r="BR50" s="693"/>
      <c r="BS50" s="693"/>
      <c r="BT50" s="698"/>
    </row>
    <row r="51" spans="1:72" s="699" customFormat="1">
      <c r="C51" s="683" t="s">
        <v>351</v>
      </c>
      <c r="D51" s="683">
        <v>8981</v>
      </c>
      <c r="E51" s="684">
        <v>9044.1</v>
      </c>
      <c r="F51" s="684">
        <v>9129</v>
      </c>
      <c r="G51" s="684">
        <v>9130.2999999999993</v>
      </c>
      <c r="H51" s="684">
        <v>9252.6</v>
      </c>
      <c r="I51" s="684">
        <v>9500.7000000000007</v>
      </c>
      <c r="J51" s="684">
        <v>9712</v>
      </c>
      <c r="K51" s="684">
        <v>9916.5</v>
      </c>
      <c r="L51" s="684">
        <v>10024.799999999999</v>
      </c>
      <c r="M51" s="684">
        <v>10052.700000000001</v>
      </c>
      <c r="N51" s="700">
        <v>10006.5</v>
      </c>
      <c r="O51" s="684">
        <v>9936.4</v>
      </c>
      <c r="P51" s="684"/>
      <c r="Q51" s="642">
        <v>9557.2166666666653</v>
      </c>
      <c r="R51" s="683">
        <v>9810.5</v>
      </c>
      <c r="S51" s="661">
        <v>9777.6</v>
      </c>
      <c r="T51" s="684">
        <v>9752.2000000000007</v>
      </c>
      <c r="U51" s="661">
        <v>9736</v>
      </c>
      <c r="V51" s="661">
        <v>9709.2000000000007</v>
      </c>
      <c r="W51" s="661">
        <v>9675.1</v>
      </c>
      <c r="X51" s="661">
        <v>9696.1</v>
      </c>
      <c r="Y51" s="661">
        <v>9724.1</v>
      </c>
      <c r="Z51" s="661">
        <v>9750.4</v>
      </c>
      <c r="AA51" s="661">
        <v>9776</v>
      </c>
      <c r="AB51" s="661">
        <v>9741.9</v>
      </c>
      <c r="AC51" s="701">
        <v>9734.25</v>
      </c>
      <c r="AD51" s="701"/>
      <c r="AE51" s="702">
        <v>9740.2791666666653</v>
      </c>
      <c r="AF51" s="683">
        <v>9767.9</v>
      </c>
      <c r="AG51" s="683">
        <v>9785.7999999999993</v>
      </c>
      <c r="AH51" s="683">
        <v>9835.7000000000007</v>
      </c>
      <c r="AI51" s="683">
        <v>9867</v>
      </c>
      <c r="AJ51" s="683">
        <v>9848.2000000000007</v>
      </c>
      <c r="AK51" s="683">
        <v>9859.2999999999993</v>
      </c>
      <c r="AL51" s="683">
        <v>9869.2999999999993</v>
      </c>
      <c r="AM51" s="683">
        <v>9887.4</v>
      </c>
      <c r="AN51" s="683">
        <v>9887.7999999999993</v>
      </c>
      <c r="AO51" s="683">
        <v>9877.4</v>
      </c>
      <c r="AP51" s="683">
        <v>9868.2999999999993</v>
      </c>
      <c r="AQ51" s="683">
        <v>9822.6</v>
      </c>
      <c r="AR51" s="684"/>
      <c r="AS51" s="644">
        <v>9848.0583333333325</v>
      </c>
      <c r="AT51" s="683">
        <v>9927.6</v>
      </c>
      <c r="AU51" s="684">
        <v>9929.4</v>
      </c>
      <c r="AV51" s="684">
        <v>9959.8999999999833</v>
      </c>
      <c r="AW51" s="684">
        <v>9977.9</v>
      </c>
      <c r="AX51" s="684">
        <v>9969.9</v>
      </c>
      <c r="AY51" s="684">
        <v>9953</v>
      </c>
      <c r="AZ51" s="684">
        <v>9813.7999999999993</v>
      </c>
      <c r="BA51" s="684">
        <v>9855.5</v>
      </c>
      <c r="BB51" s="684">
        <v>9930.1</v>
      </c>
      <c r="BC51" s="684">
        <v>9927.7999999999993</v>
      </c>
      <c r="BD51" s="684">
        <v>10001.200000000001</v>
      </c>
      <c r="BE51" s="684">
        <v>10016.9</v>
      </c>
      <c r="BF51" s="684"/>
      <c r="BG51" s="644">
        <v>9931.4636363636364</v>
      </c>
      <c r="BH51" s="683">
        <v>9964.1</v>
      </c>
      <c r="BI51" s="684">
        <v>9414.4</v>
      </c>
      <c r="BJ51" s="684">
        <v>9414.4</v>
      </c>
      <c r="BK51" s="684">
        <v>9414.4</v>
      </c>
      <c r="BL51" s="684">
        <v>9414.4</v>
      </c>
      <c r="BM51" s="684">
        <v>9414.4</v>
      </c>
      <c r="BN51" s="684">
        <v>9414.4</v>
      </c>
      <c r="BO51" s="684">
        <v>9414.4</v>
      </c>
      <c r="BP51" s="684">
        <v>9414.4</v>
      </c>
      <c r="BQ51" s="684">
        <v>9414.4</v>
      </c>
      <c r="BR51" s="684">
        <v>9414.4</v>
      </c>
      <c r="BS51" s="684">
        <v>9414.4</v>
      </c>
      <c r="BT51" s="644">
        <v>9464.3727272727247</v>
      </c>
    </row>
    <row r="52" spans="1:72" s="699" customFormat="1">
      <c r="C52" s="683"/>
      <c r="D52" s="683"/>
      <c r="E52" s="684"/>
      <c r="F52" s="684"/>
      <c r="G52" s="684"/>
      <c r="H52" s="684"/>
      <c r="I52" s="684"/>
      <c r="J52" s="684"/>
      <c r="K52" s="684"/>
      <c r="L52" s="684"/>
      <c r="M52" s="684"/>
      <c r="N52" s="684"/>
      <c r="O52" s="684"/>
      <c r="P52" s="684"/>
      <c r="Q52" s="642"/>
      <c r="R52" s="683"/>
      <c r="S52" s="684"/>
      <c r="T52" s="684"/>
      <c r="U52" s="684"/>
      <c r="V52" s="661"/>
      <c r="W52" s="661"/>
      <c r="X52" s="684"/>
      <c r="Y52" s="684"/>
      <c r="Z52" s="684"/>
      <c r="AA52" s="684"/>
      <c r="AB52" s="684"/>
      <c r="AC52" s="684"/>
      <c r="AD52" s="684"/>
      <c r="AE52" s="702"/>
      <c r="AF52" s="683"/>
      <c r="AG52" s="684"/>
      <c r="AH52" s="684"/>
      <c r="AI52" s="684"/>
      <c r="AJ52" s="684"/>
      <c r="AK52" s="684"/>
      <c r="AL52" s="684"/>
      <c r="AM52" s="684"/>
      <c r="AN52" s="684"/>
      <c r="AO52" s="684"/>
      <c r="AP52" s="684"/>
      <c r="AQ52" s="684"/>
      <c r="AR52" s="684"/>
      <c r="AS52" s="644"/>
      <c r="AT52" s="683"/>
      <c r="AU52" s="684"/>
      <c r="AV52" s="684"/>
      <c r="AW52" s="684"/>
      <c r="AX52" s="684"/>
      <c r="AY52" s="684"/>
      <c r="AZ52" s="684"/>
      <c r="BA52" s="684"/>
      <c r="BB52" s="684"/>
      <c r="BC52" s="684"/>
      <c r="BD52" s="684"/>
      <c r="BE52" s="684"/>
      <c r="BF52" s="684"/>
      <c r="BG52" s="644"/>
      <c r="BH52" s="683"/>
      <c r="BI52" s="684"/>
      <c r="BJ52" s="684"/>
      <c r="BK52" s="684"/>
      <c r="BL52" s="684"/>
      <c r="BM52" s="684"/>
      <c r="BN52" s="684"/>
      <c r="BO52" s="684"/>
      <c r="BP52" s="684"/>
      <c r="BQ52" s="684"/>
      <c r="BR52" s="684"/>
      <c r="BS52" s="684"/>
      <c r="BT52" s="644"/>
    </row>
    <row r="53" spans="1:72" s="703" customFormat="1">
      <c r="C53" s="704" t="s">
        <v>352</v>
      </c>
      <c r="D53" s="704">
        <v>3462.8995735315443</v>
      </c>
      <c r="E53" s="705">
        <v>3736.9907013687816</v>
      </c>
      <c r="F53" s="705">
        <v>3790.8349622784317</v>
      </c>
      <c r="G53" s="705">
        <v>4310.1270186313377</v>
      </c>
      <c r="H53" s="705">
        <v>4385.2477090890116</v>
      </c>
      <c r="I53" s="705">
        <v>4418.0717968790186</v>
      </c>
      <c r="J53" s="705">
        <v>4490.6247320586817</v>
      </c>
      <c r="K53" s="705">
        <v>4609.8973163885958</v>
      </c>
      <c r="L53" s="705">
        <v>4668.5308740072014</v>
      </c>
      <c r="M53" s="705">
        <v>4630.415092786523</v>
      </c>
      <c r="N53" s="705">
        <v>4553.5730092675258</v>
      </c>
      <c r="O53" s="705">
        <v>4477.203751216668</v>
      </c>
      <c r="P53" s="705"/>
      <c r="Q53" s="706">
        <v>51999.261700696617</v>
      </c>
      <c r="R53" s="704">
        <v>4180.0354946231064</v>
      </c>
      <c r="S53" s="705">
        <v>4457.5093899533495</v>
      </c>
      <c r="T53" s="705">
        <v>4520.1232471147341</v>
      </c>
      <c r="U53" s="705">
        <v>4535.8982346579687</v>
      </c>
      <c r="V53" s="707">
        <v>4407.5253591603805</v>
      </c>
      <c r="W53" s="707">
        <v>4406.6126985106121</v>
      </c>
      <c r="X53" s="705">
        <v>4391.6118410577456</v>
      </c>
      <c r="Y53" s="705">
        <v>4409.8656973609877</v>
      </c>
      <c r="Z53" s="705">
        <v>4443.9212896307808</v>
      </c>
      <c r="AA53" s="705">
        <v>4493.7004183862537</v>
      </c>
      <c r="AB53" s="705">
        <v>4517.503678308658</v>
      </c>
      <c r="AC53" s="705">
        <v>4520.0800768394492</v>
      </c>
      <c r="AD53" s="705"/>
      <c r="AE53" s="708">
        <v>55502.698510951312</v>
      </c>
      <c r="AF53" s="705">
        <v>4242.1029752239037</v>
      </c>
      <c r="AG53" s="705">
        <v>4424.1482670683145</v>
      </c>
      <c r="AH53" s="705">
        <v>4450.7800156572484</v>
      </c>
      <c r="AI53" s="705">
        <v>4492.874835309618</v>
      </c>
      <c r="AJ53" s="705">
        <v>4451.2334233667061</v>
      </c>
      <c r="AK53" s="705">
        <v>4467.433590620024</v>
      </c>
      <c r="AL53" s="705">
        <v>4489.1854538822408</v>
      </c>
      <c r="AM53" s="705">
        <v>4506.7313955134823</v>
      </c>
      <c r="AN53" s="705">
        <v>4708.2465260219669</v>
      </c>
      <c r="AO53" s="705">
        <v>4582.4138441604046</v>
      </c>
      <c r="AP53" s="705">
        <v>4580.8508051032095</v>
      </c>
      <c r="AQ53" s="705">
        <v>4553.571204131199</v>
      </c>
      <c r="AR53" s="705"/>
      <c r="AS53" s="709">
        <v>65192.462712768953</v>
      </c>
      <c r="AT53" s="705">
        <v>4282.8738063580322</v>
      </c>
      <c r="AU53" s="705">
        <v>4505.7488871432315</v>
      </c>
      <c r="AV53" s="705">
        <v>4593.4474241709331</v>
      </c>
      <c r="AW53" s="705">
        <v>4568.8632878661847</v>
      </c>
      <c r="AX53" s="705">
        <v>4509.0973831232013</v>
      </c>
      <c r="AY53" s="705">
        <v>4570.7233999799055</v>
      </c>
      <c r="AZ53" s="705">
        <v>4587.1805009272657</v>
      </c>
      <c r="BA53" s="705">
        <v>4745.7634823195167</v>
      </c>
      <c r="BB53" s="705">
        <v>4835.7152963019671</v>
      </c>
      <c r="BC53" s="705">
        <v>4517.1953504301055</v>
      </c>
      <c r="BD53" s="705">
        <v>4551.2299524057107</v>
      </c>
      <c r="BE53" s="705">
        <v>4231.7069163114338</v>
      </c>
      <c r="BF53" s="705"/>
      <c r="BG53" s="709">
        <v>58847.794383506596</v>
      </c>
      <c r="BH53" s="705">
        <v>4320.8182374725266</v>
      </c>
      <c r="BI53" s="705">
        <v>4992.8419036987825</v>
      </c>
      <c r="BJ53" s="705">
        <v>4992.8419036987825</v>
      </c>
      <c r="BK53" s="705">
        <v>4992.8419036987825</v>
      </c>
      <c r="BL53" s="705">
        <v>4992.8419036987825</v>
      </c>
      <c r="BM53" s="705">
        <v>4992.8419036987825</v>
      </c>
      <c r="BN53" s="705">
        <v>4992.8419036987825</v>
      </c>
      <c r="BO53" s="705">
        <v>4992.8419036987825</v>
      </c>
      <c r="BP53" s="705">
        <v>4992.8419036987825</v>
      </c>
      <c r="BQ53" s="705">
        <v>4992.8419036987825</v>
      </c>
      <c r="BR53" s="705">
        <v>4992.8419036987825</v>
      </c>
      <c r="BS53" s="705">
        <v>4992.8419036987825</v>
      </c>
      <c r="BT53" s="709">
        <v>59180.233084649532</v>
      </c>
    </row>
    <row r="54" spans="1:72" s="703" customFormat="1" ht="16.8" thickBot="1">
      <c r="C54" s="710" t="s">
        <v>353</v>
      </c>
      <c r="D54" s="710">
        <v>3783.1856253980527</v>
      </c>
      <c r="E54" s="711">
        <v>4295.6154274923538</v>
      </c>
      <c r="F54" s="711">
        <v>5300.9047433730084</v>
      </c>
      <c r="G54" s="711">
        <v>6208.6148216727943</v>
      </c>
      <c r="H54" s="711">
        <v>5089.454426653966</v>
      </c>
      <c r="I54" s="711">
        <v>5834.5822589324034</v>
      </c>
      <c r="J54" s="711">
        <v>5747.5691913271021</v>
      </c>
      <c r="K54" s="711">
        <v>6009.4379410997226</v>
      </c>
      <c r="L54" s="711">
        <v>6049.8048008347905</v>
      </c>
      <c r="M54" s="711">
        <v>6041.7392660270534</v>
      </c>
      <c r="N54" s="711">
        <v>6070.0436646944872</v>
      </c>
      <c r="O54" s="711">
        <v>5834.2433053213826</v>
      </c>
      <c r="P54" s="711"/>
      <c r="Q54" s="712">
        <v>70216.81635197789</v>
      </c>
      <c r="R54" s="710">
        <v>4511.1319310942345</v>
      </c>
      <c r="S54" s="711">
        <v>5017.6059697676337</v>
      </c>
      <c r="T54" s="711">
        <v>5159.7336990627746</v>
      </c>
      <c r="U54" s="711">
        <v>5158.2206306491353</v>
      </c>
      <c r="V54" s="713">
        <v>5228.7457916203375</v>
      </c>
      <c r="W54" s="713">
        <v>5052.804186623398</v>
      </c>
      <c r="X54" s="711">
        <v>5029.2610397170001</v>
      </c>
      <c r="Y54" s="711">
        <v>5136.9011552602278</v>
      </c>
      <c r="Z54" s="711">
        <v>5051.7123059983142</v>
      </c>
      <c r="AA54" s="711">
        <v>5273.5100505368264</v>
      </c>
      <c r="AB54" s="711">
        <v>5291.7158160519757</v>
      </c>
      <c r="AC54" s="711">
        <v>11303.823372113924</v>
      </c>
      <c r="AD54" s="711"/>
      <c r="AE54" s="714">
        <v>71622.015258898828</v>
      </c>
      <c r="AF54" s="711">
        <v>4569.073431341435</v>
      </c>
      <c r="AG54" s="711">
        <v>5149.9589961074889</v>
      </c>
      <c r="AH54" s="711">
        <v>5219.2424535111886</v>
      </c>
      <c r="AI54" s="711">
        <v>5168.4231275970405</v>
      </c>
      <c r="AJ54" s="711">
        <v>5253.3710728864153</v>
      </c>
      <c r="AK54" s="711">
        <v>5313.4522734879765</v>
      </c>
      <c r="AL54" s="711">
        <v>5377.0547049942752</v>
      </c>
      <c r="AM54" s="711">
        <v>5342.8309767987539</v>
      </c>
      <c r="AN54" s="711">
        <v>10606.549889763142</v>
      </c>
      <c r="AO54" s="711">
        <v>5423.2137590343591</v>
      </c>
      <c r="AP54" s="711">
        <v>7156.5279734098076</v>
      </c>
      <c r="AQ54" s="711">
        <v>6967.6208861932937</v>
      </c>
      <c r="AR54" s="711"/>
      <c r="AS54" s="715">
        <v>73697.487325173162</v>
      </c>
      <c r="AT54" s="711">
        <v>5234.1013940932344</v>
      </c>
      <c r="AU54" s="711">
        <v>5211.1632122786878</v>
      </c>
      <c r="AV54" s="711">
        <v>4800.7972971616264</v>
      </c>
      <c r="AW54" s="711">
        <v>5268.9050802273023</v>
      </c>
      <c r="AX54" s="711">
        <v>5395.2921293092213</v>
      </c>
      <c r="AY54" s="711">
        <v>9209.646940620918</v>
      </c>
      <c r="AZ54" s="711">
        <v>6253.1974362632218</v>
      </c>
      <c r="BA54" s="711">
        <v>6455.8898856719597</v>
      </c>
      <c r="BB54" s="711">
        <v>5520.5177147187005</v>
      </c>
      <c r="BC54" s="711">
        <v>6627.8811015532146</v>
      </c>
      <c r="BD54" s="711">
        <v>5913.1760188777344</v>
      </c>
      <c r="BE54" s="711">
        <v>5381.8948287394305</v>
      </c>
      <c r="BF54" s="711"/>
      <c r="BG54" s="715">
        <v>73865.946134461556</v>
      </c>
      <c r="BH54" s="711">
        <v>4721.4152808582812</v>
      </c>
      <c r="BI54" s="711">
        <v>6993.9214588097129</v>
      </c>
      <c r="BJ54" s="711">
        <v>6993.9214588097129</v>
      </c>
      <c r="BK54" s="711">
        <v>6993.9214588097129</v>
      </c>
      <c r="BL54" s="711">
        <v>6993.9214588097129</v>
      </c>
      <c r="BM54" s="711">
        <v>6993.9214588097129</v>
      </c>
      <c r="BN54" s="711">
        <v>6993.9214588097129</v>
      </c>
      <c r="BO54" s="711">
        <v>6993.9214588097129</v>
      </c>
      <c r="BP54" s="711">
        <v>6993.9214588097129</v>
      </c>
      <c r="BQ54" s="711">
        <v>6993.9214588097129</v>
      </c>
      <c r="BR54" s="711">
        <v>6993.9214588097129</v>
      </c>
      <c r="BS54" s="711">
        <v>6993.9214588097129</v>
      </c>
      <c r="BT54" s="715">
        <v>81497.632460874825</v>
      </c>
    </row>
    <row r="55" spans="1:72">
      <c r="D55" s="716"/>
      <c r="E55" s="716"/>
      <c r="F55" s="716"/>
      <c r="G55" s="716"/>
      <c r="H55" s="716"/>
      <c r="I55" s="716"/>
      <c r="J55" s="716"/>
      <c r="K55" s="716"/>
      <c r="L55" s="716"/>
      <c r="M55" s="716"/>
      <c r="N55" s="716"/>
      <c r="O55" s="716"/>
      <c r="P55" s="716"/>
      <c r="Q55" s="716"/>
      <c r="R55" s="716"/>
      <c r="S55" s="716"/>
      <c r="T55" s="716"/>
      <c r="U55" s="716"/>
      <c r="V55" s="716"/>
      <c r="W55" s="716"/>
      <c r="X55" s="716"/>
      <c r="Y55" s="716"/>
      <c r="Z55" s="716"/>
      <c r="AA55" s="716"/>
      <c r="AB55" s="716"/>
      <c r="AC55" s="716"/>
      <c r="AD55" s="716"/>
      <c r="AE55" s="716"/>
      <c r="AF55" s="716"/>
      <c r="AG55" s="716"/>
      <c r="AH55" s="716"/>
      <c r="AI55" s="716"/>
      <c r="AJ55" s="716"/>
      <c r="AK55" s="716"/>
      <c r="AL55" s="716"/>
      <c r="AM55" s="716"/>
      <c r="AN55" s="716"/>
      <c r="AO55" s="716"/>
      <c r="AP55" s="716"/>
      <c r="AQ55" s="716"/>
      <c r="AR55" s="716"/>
      <c r="AS55" s="716"/>
      <c r="AT55" s="716"/>
      <c r="AU55" s="716"/>
      <c r="AV55" s="716"/>
      <c r="AW55" s="716"/>
      <c r="AX55" s="716"/>
      <c r="AY55" s="716"/>
      <c r="AZ55" s="716"/>
      <c r="BA55" s="716"/>
      <c r="BB55" s="716"/>
      <c r="BC55" s="716"/>
      <c r="BD55" s="716"/>
      <c r="BE55" s="716"/>
      <c r="BF55" s="716"/>
      <c r="BG55" s="716"/>
      <c r="BH55" s="716"/>
      <c r="BI55" s="716"/>
      <c r="BJ55" s="716"/>
      <c r="BK55" s="716"/>
      <c r="BL55" s="716"/>
      <c r="BM55" s="716"/>
      <c r="BN55" s="716"/>
      <c r="BO55" s="716"/>
      <c r="BP55" s="716"/>
      <c r="BQ55" s="716"/>
      <c r="BR55" s="716"/>
      <c r="BS55" s="716"/>
      <c r="BT55" s="716"/>
    </row>
    <row r="56" spans="1:72">
      <c r="P56" s="716"/>
      <c r="Q56" s="716"/>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0"/>
      <c r="BO56" s="400"/>
      <c r="BP56" s="400"/>
      <c r="BQ56" s="400"/>
      <c r="BR56" s="400"/>
      <c r="BS56" s="400"/>
      <c r="BT56" s="400"/>
    </row>
    <row r="57" spans="1:72">
      <c r="AF57" s="716"/>
      <c r="AG57" s="716"/>
      <c r="AH57" s="716"/>
      <c r="AI57" s="716"/>
      <c r="AJ57" s="716"/>
      <c r="AK57" s="716"/>
      <c r="AL57" s="716"/>
      <c r="AM57" s="716"/>
      <c r="AN57" s="716"/>
      <c r="AO57" s="716"/>
      <c r="AP57" s="716"/>
      <c r="AQ57" s="716"/>
      <c r="AR57" s="716"/>
      <c r="AS57" s="716"/>
      <c r="AT57" s="716"/>
      <c r="AU57" s="716"/>
      <c r="AV57" s="716"/>
      <c r="AW57" s="716"/>
      <c r="AX57" s="716"/>
      <c r="AY57" s="716"/>
      <c r="AZ57" s="716"/>
      <c r="BA57" s="716"/>
      <c r="BB57" s="716"/>
      <c r="BC57" s="716"/>
      <c r="BD57" s="716"/>
      <c r="BE57" s="716"/>
      <c r="BF57" s="716"/>
      <c r="BG57" s="716"/>
      <c r="BH57" s="716"/>
      <c r="BI57" s="716"/>
      <c r="BJ57" s="716"/>
      <c r="BK57" s="716"/>
      <c r="BL57" s="716"/>
      <c r="BM57" s="716"/>
      <c r="BN57" s="716"/>
      <c r="BO57" s="716"/>
      <c r="BP57" s="716"/>
      <c r="BQ57" s="716"/>
      <c r="BR57" s="716"/>
      <c r="BS57" s="716"/>
      <c r="BT57" s="716"/>
    </row>
    <row r="58" spans="1:72">
      <c r="AF58" s="716"/>
      <c r="AG58" s="716"/>
      <c r="AH58" s="716"/>
      <c r="AI58" s="716"/>
      <c r="AJ58" s="716"/>
      <c r="AK58" s="716"/>
      <c r="AL58" s="716"/>
      <c r="AM58" s="716"/>
      <c r="AN58" s="716"/>
      <c r="AO58" s="716"/>
      <c r="AP58" s="716"/>
      <c r="AQ58" s="716"/>
      <c r="AR58" s="716"/>
      <c r="AS58" s="716"/>
      <c r="AT58" s="716"/>
      <c r="AU58" s="716"/>
      <c r="AV58" s="716"/>
      <c r="AW58" s="716"/>
      <c r="AX58" s="716"/>
      <c r="AY58" s="716"/>
      <c r="AZ58" s="716"/>
      <c r="BA58" s="716"/>
      <c r="BB58" s="716"/>
      <c r="BC58" s="716"/>
      <c r="BD58" s="716"/>
      <c r="BE58" s="716"/>
      <c r="BF58" s="716"/>
      <c r="BG58" s="716"/>
      <c r="BH58" s="716"/>
      <c r="BI58" s="716"/>
      <c r="BJ58" s="716"/>
      <c r="BK58" s="716"/>
      <c r="BL58" s="716"/>
      <c r="BM58" s="716"/>
      <c r="BN58" s="716"/>
      <c r="BO58" s="716"/>
      <c r="BP58" s="716"/>
      <c r="BQ58" s="716"/>
      <c r="BR58" s="716"/>
      <c r="BS58" s="716"/>
      <c r="BT58" s="716"/>
    </row>
    <row r="59" spans="1:72">
      <c r="P59" s="618"/>
      <c r="Q59" s="618"/>
      <c r="AF59" s="716"/>
      <c r="AG59" s="716"/>
      <c r="AH59" s="716"/>
      <c r="AI59" s="716"/>
      <c r="AJ59" s="716"/>
      <c r="AK59" s="716"/>
      <c r="AL59" s="716"/>
      <c r="AM59" s="716"/>
      <c r="AN59" s="716"/>
      <c r="AO59" s="716"/>
      <c r="AP59" s="716"/>
      <c r="AQ59" s="716"/>
      <c r="AR59" s="716"/>
      <c r="AS59" s="716"/>
      <c r="AT59" s="716"/>
      <c r="AU59" s="716"/>
      <c r="AV59" s="716"/>
      <c r="AW59" s="716"/>
      <c r="AX59" s="716"/>
      <c r="AY59" s="716"/>
      <c r="AZ59" s="716"/>
      <c r="BA59" s="716"/>
      <c r="BB59" s="716"/>
      <c r="BC59" s="716"/>
      <c r="BD59" s="716"/>
      <c r="BE59" s="716"/>
      <c r="BF59" s="716"/>
      <c r="BG59" s="716"/>
      <c r="BH59" s="716"/>
      <c r="BI59" s="716"/>
      <c r="BJ59" s="716"/>
      <c r="BK59" s="716"/>
      <c r="BL59" s="716"/>
      <c r="BM59" s="716"/>
      <c r="BN59" s="716"/>
      <c r="BO59" s="716"/>
      <c r="BP59" s="716"/>
      <c r="BQ59" s="716"/>
      <c r="BR59" s="716"/>
      <c r="BS59" s="716"/>
      <c r="BT59" s="71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77CF3-858B-4579-844D-F91526DE5B0A}">
  <dimension ref="A1:BG58"/>
  <sheetViews>
    <sheetView zoomScale="55" zoomScaleNormal="55" workbookViewId="0">
      <pane xSplit="3" ySplit="7" topLeftCell="AW8" activePane="bottomRight" state="frozen"/>
      <selection activeCell="AW35" sqref="AW35"/>
      <selection pane="topRight" activeCell="AW35" sqref="AW35"/>
      <selection pane="bottomLeft" activeCell="AW35" sqref="AW35"/>
      <selection pane="bottomRight" activeCell="BG3" sqref="BG3"/>
    </sheetView>
  </sheetViews>
  <sheetFormatPr defaultRowHeight="16.2"/>
  <cols>
    <col min="1" max="1" width="15.5546875" style="524" customWidth="1"/>
    <col min="2" max="2" width="18.6640625" style="524" customWidth="1"/>
    <col min="3" max="3" width="84.44140625" style="524" customWidth="1"/>
    <col min="4" max="4" width="18.21875" style="524" customWidth="1"/>
    <col min="5" max="5" width="17.21875" style="496" bestFit="1" customWidth="1"/>
    <col min="6" max="6" width="16.5546875" style="496" bestFit="1" customWidth="1"/>
    <col min="7" max="7" width="16.44140625" style="496" bestFit="1" customWidth="1"/>
    <col min="8" max="15" width="16.5546875" style="496" bestFit="1" customWidth="1"/>
    <col min="16" max="16" width="17.88671875" style="496" bestFit="1" customWidth="1"/>
    <col min="17" max="17" width="24.88671875" style="496" bestFit="1" customWidth="1"/>
    <col min="18" max="18" width="23" style="524" customWidth="1"/>
    <col min="19" max="19" width="17" style="496" bestFit="1" customWidth="1"/>
    <col min="20" max="20" width="16" style="496" bestFit="1" customWidth="1"/>
    <col min="21" max="21" width="16.44140625" style="496" bestFit="1" customWidth="1"/>
    <col min="22" max="22" width="16.21875" style="496" bestFit="1" customWidth="1"/>
    <col min="23" max="29" width="16" style="496" bestFit="1" customWidth="1"/>
    <col min="30" max="30" width="17.33203125" style="496" bestFit="1" customWidth="1"/>
    <col min="31" max="31" width="18.44140625" style="496" customWidth="1"/>
    <col min="32" max="32" width="18.88671875" style="524" bestFit="1" customWidth="1"/>
    <col min="33" max="33" width="17.44140625" style="496" bestFit="1" customWidth="1"/>
    <col min="34" max="43" width="17.33203125" style="496" bestFit="1" customWidth="1"/>
    <col min="44" max="44" width="18.33203125" style="496" bestFit="1" customWidth="1"/>
    <col min="45" max="45" width="18.44140625" style="496" customWidth="1"/>
    <col min="46" max="46" width="18.88671875" style="524" bestFit="1" customWidth="1"/>
    <col min="47" max="47" width="17.6640625" style="496" bestFit="1" customWidth="1"/>
    <col min="48" max="58" width="17.5546875" style="496" bestFit="1" customWidth="1"/>
    <col min="59" max="59" width="19.21875" style="524" bestFit="1" customWidth="1"/>
    <col min="60" max="16384" width="8.88671875" style="496"/>
  </cols>
  <sheetData>
    <row r="1" spans="1:59">
      <c r="A1" s="524" t="s">
        <v>305</v>
      </c>
    </row>
    <row r="2" spans="1:59">
      <c r="A2" s="543" t="s">
        <v>406</v>
      </c>
      <c r="P2" s="526"/>
    </row>
    <row r="3" spans="1:59">
      <c r="A3" s="524" t="s">
        <v>418</v>
      </c>
      <c r="D3" s="527"/>
      <c r="E3" s="525"/>
      <c r="F3" s="525"/>
      <c r="G3" s="525"/>
      <c r="H3" s="525"/>
      <c r="I3" s="525"/>
      <c r="J3" s="525"/>
      <c r="K3" s="525"/>
      <c r="L3" s="525"/>
      <c r="M3" s="525"/>
      <c r="N3" s="525"/>
      <c r="O3" s="525"/>
      <c r="P3" s="525"/>
      <c r="Q3" s="525"/>
      <c r="R3" s="527"/>
      <c r="S3" s="525"/>
      <c r="T3" s="525"/>
      <c r="U3" s="525"/>
      <c r="V3" s="525"/>
      <c r="W3" s="525"/>
      <c r="X3" s="525"/>
      <c r="Y3" s="525"/>
      <c r="Z3" s="525"/>
      <c r="AA3" s="525"/>
      <c r="AB3" s="525"/>
      <c r="AC3" s="525"/>
      <c r="AD3" s="528"/>
      <c r="AE3" s="528"/>
      <c r="AF3" s="528"/>
      <c r="AG3" s="525"/>
      <c r="AH3" s="525"/>
      <c r="AI3" s="525"/>
      <c r="AJ3" s="525"/>
      <c r="AK3" s="525"/>
      <c r="AL3" s="525"/>
      <c r="AM3" s="525"/>
      <c r="AN3" s="525"/>
      <c r="AO3" s="525"/>
      <c r="AP3" s="525"/>
      <c r="AQ3" s="525"/>
      <c r="AR3" s="528"/>
      <c r="AS3" s="528"/>
      <c r="AT3" s="528"/>
      <c r="AU3" s="525"/>
      <c r="AV3" s="525"/>
      <c r="AW3" s="525"/>
      <c r="AX3" s="525"/>
      <c r="AY3" s="525"/>
      <c r="AZ3" s="525"/>
      <c r="BA3" s="525"/>
      <c r="BB3" s="525"/>
      <c r="BC3" s="525"/>
      <c r="BD3" s="525"/>
      <c r="BE3" s="525"/>
      <c r="BF3" s="528"/>
      <c r="BG3" s="528"/>
    </row>
    <row r="4" spans="1:59">
      <c r="A4" s="524" t="s">
        <v>589</v>
      </c>
      <c r="D4" s="527"/>
      <c r="E4" s="525"/>
      <c r="F4" s="525"/>
      <c r="G4" s="525"/>
      <c r="H4" s="525"/>
      <c r="I4" s="525"/>
      <c r="J4" s="525"/>
      <c r="K4" s="525"/>
      <c r="L4" s="525"/>
      <c r="M4" s="525"/>
      <c r="N4" s="525"/>
      <c r="O4" s="525"/>
      <c r="P4" s="525"/>
      <c r="Q4" s="525"/>
      <c r="R4" s="527"/>
      <c r="S4" s="529"/>
      <c r="T4" s="525"/>
      <c r="U4" s="525"/>
      <c r="V4" s="525"/>
      <c r="W4" s="525"/>
      <c r="X4" s="525"/>
      <c r="Y4" s="525"/>
      <c r="Z4" s="525"/>
      <c r="AA4" s="525"/>
      <c r="AB4" s="525"/>
      <c r="AC4" s="525"/>
      <c r="AD4" s="525"/>
      <c r="AE4" s="525"/>
      <c r="AF4" s="527"/>
      <c r="AG4" s="529"/>
      <c r="AH4" s="525"/>
      <c r="AI4" s="525"/>
      <c r="AJ4" s="525"/>
      <c r="AK4" s="525"/>
      <c r="AL4" s="525"/>
      <c r="AM4" s="525"/>
      <c r="AN4" s="525"/>
      <c r="AO4" s="525"/>
      <c r="AP4" s="525"/>
      <c r="AQ4" s="525"/>
      <c r="AR4" s="525"/>
      <c r="AS4" s="525"/>
      <c r="AT4" s="527"/>
      <c r="AU4" s="529"/>
      <c r="AV4" s="525"/>
      <c r="AW4" s="525"/>
      <c r="AX4" s="525"/>
      <c r="AY4" s="525"/>
      <c r="AZ4" s="525"/>
      <c r="BA4" s="525"/>
      <c r="BB4" s="525"/>
      <c r="BC4" s="525"/>
      <c r="BD4" s="525"/>
      <c r="BE4" s="525"/>
      <c r="BF4" s="525"/>
      <c r="BG4" s="527"/>
    </row>
    <row r="5" spans="1:59" ht="16.8" thickBot="1">
      <c r="A5" s="524" t="s">
        <v>590</v>
      </c>
      <c r="D5" s="527"/>
      <c r="E5" s="525"/>
      <c r="F5" s="525"/>
      <c r="G5" s="525"/>
      <c r="H5" s="525"/>
      <c r="I5" s="525"/>
      <c r="J5" s="525"/>
      <c r="K5" s="525"/>
      <c r="L5" s="525"/>
      <c r="M5" s="525"/>
      <c r="N5" s="525"/>
      <c r="O5" s="525"/>
      <c r="P5" s="525"/>
      <c r="Q5" s="525"/>
      <c r="R5" s="527"/>
      <c r="S5" s="525"/>
      <c r="T5" s="525"/>
      <c r="U5" s="525"/>
      <c r="V5" s="525"/>
      <c r="W5" s="525"/>
      <c r="X5" s="525"/>
      <c r="Y5" s="525"/>
      <c r="Z5" s="525"/>
      <c r="AA5" s="525"/>
      <c r="AB5" s="525"/>
      <c r="AC5" s="525"/>
      <c r="AD5" s="525"/>
      <c r="AE5" s="525"/>
      <c r="AF5" s="527"/>
      <c r="AG5" s="525"/>
      <c r="AH5" s="525"/>
      <c r="AI5" s="525"/>
      <c r="AJ5" s="525"/>
      <c r="AK5" s="525"/>
      <c r="AL5" s="525"/>
      <c r="AM5" s="525"/>
      <c r="AN5" s="525"/>
      <c r="AO5" s="525"/>
      <c r="AP5" s="525"/>
      <c r="AQ5" s="525"/>
      <c r="AR5" s="525"/>
      <c r="AS5" s="525"/>
      <c r="AT5" s="527"/>
      <c r="AU5" s="525"/>
      <c r="AV5" s="525"/>
      <c r="AW5" s="525"/>
      <c r="AX5" s="525"/>
      <c r="AY5" s="525"/>
      <c r="AZ5" s="525"/>
      <c r="BA5" s="525"/>
      <c r="BB5" s="525"/>
      <c r="BC5" s="525"/>
      <c r="BD5" s="525"/>
      <c r="BE5" s="525"/>
      <c r="BF5" s="525"/>
      <c r="BG5" s="527"/>
    </row>
    <row r="6" spans="1:59" s="524" customFormat="1" ht="16.8" thickBot="1">
      <c r="D6" s="531"/>
      <c r="E6" s="532" t="s">
        <v>308</v>
      </c>
      <c r="F6" s="533"/>
      <c r="G6" s="533"/>
      <c r="H6" s="533"/>
      <c r="I6" s="533"/>
      <c r="J6" s="533"/>
      <c r="K6" s="533"/>
      <c r="L6" s="533"/>
      <c r="M6" s="533"/>
      <c r="N6" s="533"/>
      <c r="O6" s="533"/>
      <c r="P6" s="533"/>
      <c r="Q6" s="533"/>
      <c r="R6" s="534"/>
      <c r="S6" s="532" t="s">
        <v>309</v>
      </c>
      <c r="T6" s="533"/>
      <c r="U6" s="533"/>
      <c r="V6" s="533"/>
      <c r="W6" s="533"/>
      <c r="X6" s="533"/>
      <c r="Y6" s="533"/>
      <c r="Z6" s="533"/>
      <c r="AA6" s="533"/>
      <c r="AB6" s="533"/>
      <c r="AC6" s="533"/>
      <c r="AD6" s="533"/>
      <c r="AE6" s="533"/>
      <c r="AF6" s="534"/>
      <c r="AG6" s="532" t="s">
        <v>405</v>
      </c>
      <c r="AH6" s="533"/>
      <c r="AI6" s="533"/>
      <c r="AJ6" s="533"/>
      <c r="AK6" s="533"/>
      <c r="AL6" s="533"/>
      <c r="AM6" s="533"/>
      <c r="AN6" s="533"/>
      <c r="AO6" s="533"/>
      <c r="AP6" s="533"/>
      <c r="AQ6" s="533"/>
      <c r="AR6" s="533"/>
      <c r="AS6" s="533"/>
      <c r="AT6" s="534"/>
      <c r="AU6" s="532" t="s">
        <v>411</v>
      </c>
      <c r="AV6" s="533"/>
      <c r="AW6" s="533"/>
      <c r="AX6" s="533"/>
      <c r="AY6" s="533"/>
      <c r="AZ6" s="533"/>
      <c r="BA6" s="533"/>
      <c r="BB6" s="533"/>
      <c r="BC6" s="533"/>
      <c r="BD6" s="533"/>
      <c r="BE6" s="533"/>
      <c r="BF6" s="533"/>
      <c r="BG6" s="534"/>
    </row>
    <row r="7" spans="1:59" s="524" customFormat="1">
      <c r="A7" s="535"/>
      <c r="B7" s="536" t="s">
        <v>310</v>
      </c>
      <c r="C7" s="537" t="s">
        <v>311</v>
      </c>
      <c r="D7" s="540" t="s">
        <v>325</v>
      </c>
      <c r="E7" s="538" t="s">
        <v>312</v>
      </c>
      <c r="F7" s="539" t="s">
        <v>313</v>
      </c>
      <c r="G7" s="539" t="s">
        <v>314</v>
      </c>
      <c r="H7" s="539" t="s">
        <v>315</v>
      </c>
      <c r="I7" s="539" t="s">
        <v>316</v>
      </c>
      <c r="J7" s="539" t="s">
        <v>317</v>
      </c>
      <c r="K7" s="539" t="s">
        <v>318</v>
      </c>
      <c r="L7" s="539" t="s">
        <v>319</v>
      </c>
      <c r="M7" s="539" t="s">
        <v>320</v>
      </c>
      <c r="N7" s="539" t="s">
        <v>321</v>
      </c>
      <c r="O7" s="539" t="s">
        <v>322</v>
      </c>
      <c r="P7" s="539" t="s">
        <v>323</v>
      </c>
      <c r="Q7" s="539" t="s">
        <v>371</v>
      </c>
      <c r="R7" s="541" t="s">
        <v>326</v>
      </c>
      <c r="S7" s="538" t="s">
        <v>312</v>
      </c>
      <c r="T7" s="539" t="s">
        <v>313</v>
      </c>
      <c r="U7" s="539" t="s">
        <v>314</v>
      </c>
      <c r="V7" s="539" t="s">
        <v>315</v>
      </c>
      <c r="W7" s="539" t="s">
        <v>316</v>
      </c>
      <c r="X7" s="539" t="s">
        <v>317</v>
      </c>
      <c r="Y7" s="539" t="s">
        <v>318</v>
      </c>
      <c r="Z7" s="539" t="s">
        <v>319</v>
      </c>
      <c r="AA7" s="539" t="s">
        <v>320</v>
      </c>
      <c r="AB7" s="539" t="s">
        <v>321</v>
      </c>
      <c r="AC7" s="539" t="s">
        <v>322</v>
      </c>
      <c r="AD7" s="539" t="s">
        <v>323</v>
      </c>
      <c r="AE7" s="539" t="s">
        <v>382</v>
      </c>
      <c r="AF7" s="541" t="s">
        <v>327</v>
      </c>
      <c r="AG7" s="538" t="s">
        <v>312</v>
      </c>
      <c r="AH7" s="539" t="s">
        <v>313</v>
      </c>
      <c r="AI7" s="539" t="s">
        <v>314</v>
      </c>
      <c r="AJ7" s="539" t="s">
        <v>315</v>
      </c>
      <c r="AK7" s="539" t="s">
        <v>316</v>
      </c>
      <c r="AL7" s="539" t="s">
        <v>317</v>
      </c>
      <c r="AM7" s="539" t="s">
        <v>318</v>
      </c>
      <c r="AN7" s="539" t="s">
        <v>319</v>
      </c>
      <c r="AO7" s="539" t="s">
        <v>320</v>
      </c>
      <c r="AP7" s="539" t="s">
        <v>321</v>
      </c>
      <c r="AQ7" s="539" t="s">
        <v>322</v>
      </c>
      <c r="AR7" s="539" t="s">
        <v>323</v>
      </c>
      <c r="AS7" s="539" t="s">
        <v>506</v>
      </c>
      <c r="AT7" s="541" t="s">
        <v>404</v>
      </c>
      <c r="AU7" s="538" t="s">
        <v>312</v>
      </c>
      <c r="AV7" s="539" t="s">
        <v>313</v>
      </c>
      <c r="AW7" s="539" t="s">
        <v>314</v>
      </c>
      <c r="AX7" s="539" t="s">
        <v>315</v>
      </c>
      <c r="AY7" s="539" t="s">
        <v>316</v>
      </c>
      <c r="AZ7" s="539" t="s">
        <v>317</v>
      </c>
      <c r="BA7" s="539" t="s">
        <v>318</v>
      </c>
      <c r="BB7" s="539" t="s">
        <v>319</v>
      </c>
      <c r="BC7" s="539" t="s">
        <v>320</v>
      </c>
      <c r="BD7" s="539" t="s">
        <v>321</v>
      </c>
      <c r="BE7" s="539" t="s">
        <v>322</v>
      </c>
      <c r="BF7" s="539" t="s">
        <v>323</v>
      </c>
      <c r="BG7" s="541" t="s">
        <v>412</v>
      </c>
    </row>
    <row r="8" spans="1:59">
      <c r="A8" s="542"/>
      <c r="B8" s="543" t="s">
        <v>328</v>
      </c>
      <c r="C8" s="544" t="s">
        <v>239</v>
      </c>
      <c r="D8" s="547">
        <v>40433112.749999963</v>
      </c>
      <c r="E8" s="545">
        <v>2472348.5499999998</v>
      </c>
      <c r="F8" s="548">
        <v>2508501.8299999996</v>
      </c>
      <c r="G8" s="546">
        <v>2518462.3299999996</v>
      </c>
      <c r="H8" s="546">
        <v>2499256.64</v>
      </c>
      <c r="I8" s="546">
        <v>2530812.1</v>
      </c>
      <c r="J8" s="546">
        <v>2521402.1899999995</v>
      </c>
      <c r="K8" s="546">
        <v>2537604.9900000002</v>
      </c>
      <c r="L8" s="546">
        <v>2554903.7400000007</v>
      </c>
      <c r="M8" s="546">
        <v>2533502.38</v>
      </c>
      <c r="N8" s="546">
        <v>2570221.2599999998</v>
      </c>
      <c r="O8" s="546">
        <v>2579687.73</v>
      </c>
      <c r="P8" s="546">
        <v>2550294.02</v>
      </c>
      <c r="Q8" s="546">
        <v>6795582.2400000021</v>
      </c>
      <c r="R8" s="549">
        <v>37172580</v>
      </c>
      <c r="S8" s="550">
        <v>2514684.58</v>
      </c>
      <c r="T8" s="551">
        <v>2585935.42</v>
      </c>
      <c r="U8" s="551">
        <v>2598213.4700000002</v>
      </c>
      <c r="V8" s="551">
        <v>2610666.7900000005</v>
      </c>
      <c r="W8" s="551">
        <v>2623766.2699999996</v>
      </c>
      <c r="X8" s="551">
        <v>2623233.23</v>
      </c>
      <c r="Y8" s="551">
        <v>2624069.0799999996</v>
      </c>
      <c r="Z8" s="551">
        <v>2608026.16</v>
      </c>
      <c r="AA8" s="551">
        <v>2705537.6700000009</v>
      </c>
      <c r="AB8" s="551">
        <v>2676223.87</v>
      </c>
      <c r="AC8" s="551">
        <v>2691995.0100000002</v>
      </c>
      <c r="AD8" s="551">
        <v>2703259.57</v>
      </c>
      <c r="AE8" s="551">
        <v>7242423.8799999952</v>
      </c>
      <c r="AF8" s="552">
        <v>38808035</v>
      </c>
      <c r="AG8" s="550">
        <v>3096402.8099999996</v>
      </c>
      <c r="AH8" s="551">
        <v>3194174</v>
      </c>
      <c r="AI8" s="551">
        <v>3253494</v>
      </c>
      <c r="AJ8" s="551">
        <v>3270127</v>
      </c>
      <c r="AK8" s="551">
        <v>3293032</v>
      </c>
      <c r="AL8" s="551">
        <v>3279309</v>
      </c>
      <c r="AM8" s="551">
        <v>3306120</v>
      </c>
      <c r="AN8" s="551">
        <v>3309274</v>
      </c>
      <c r="AO8" s="551">
        <v>3307565</v>
      </c>
      <c r="AP8" s="551">
        <v>3344939</v>
      </c>
      <c r="AQ8" s="551">
        <v>3374836.9611499994</v>
      </c>
      <c r="AR8" s="551">
        <v>3508276</v>
      </c>
      <c r="AS8" s="551">
        <v>2436195.2288499996</v>
      </c>
      <c r="AT8" s="552">
        <v>41973745</v>
      </c>
      <c r="AU8" s="550">
        <v>3396100</v>
      </c>
      <c r="AV8" s="551">
        <v>3397207</v>
      </c>
      <c r="AW8" s="551">
        <v>3397207</v>
      </c>
      <c r="AX8" s="551">
        <v>3397207</v>
      </c>
      <c r="AY8" s="551">
        <v>3397207</v>
      </c>
      <c r="AZ8" s="551">
        <v>3397207</v>
      </c>
      <c r="BA8" s="551">
        <v>3397207</v>
      </c>
      <c r="BB8" s="551">
        <v>3397207</v>
      </c>
      <c r="BC8" s="551">
        <v>3397207</v>
      </c>
      <c r="BD8" s="551">
        <v>3397207</v>
      </c>
      <c r="BE8" s="551">
        <v>3397207</v>
      </c>
      <c r="BF8" s="551">
        <v>3397207</v>
      </c>
      <c r="BG8" s="552">
        <v>40765377</v>
      </c>
    </row>
    <row r="9" spans="1:59">
      <c r="A9" s="542"/>
      <c r="B9" s="543" t="s">
        <v>329</v>
      </c>
      <c r="C9" s="544" t="s">
        <v>240</v>
      </c>
      <c r="D9" s="547">
        <v>1268817.3799999978</v>
      </c>
      <c r="E9" s="545">
        <v>71733.86</v>
      </c>
      <c r="F9" s="548">
        <v>71369.38</v>
      </c>
      <c r="G9" s="546">
        <v>71240.69</v>
      </c>
      <c r="H9" s="546">
        <v>71315.27</v>
      </c>
      <c r="I9" s="546">
        <v>71101.240000000005</v>
      </c>
      <c r="J9" s="546">
        <v>71434.539999999994</v>
      </c>
      <c r="K9" s="546">
        <v>71784.820000000007</v>
      </c>
      <c r="L9" s="546">
        <v>72139.349999999991</v>
      </c>
      <c r="M9" s="546">
        <v>71307.400000000009</v>
      </c>
      <c r="N9" s="546">
        <v>77634.490000000005</v>
      </c>
      <c r="O9" s="546">
        <v>73848.959999999992</v>
      </c>
      <c r="P9" s="546">
        <v>71587.1700000001</v>
      </c>
      <c r="Q9" s="546">
        <v>147134.82999999984</v>
      </c>
      <c r="R9" s="549">
        <v>1013632</v>
      </c>
      <c r="S9" s="550">
        <v>70908.530000000013</v>
      </c>
      <c r="T9" s="551">
        <v>71142.87</v>
      </c>
      <c r="U9" s="551">
        <v>71926.489999999991</v>
      </c>
      <c r="V9" s="551">
        <v>72638.959999999992</v>
      </c>
      <c r="W9" s="551">
        <v>73684.23</v>
      </c>
      <c r="X9" s="551">
        <v>73887.580000000016</v>
      </c>
      <c r="Y9" s="551">
        <v>73690.36</v>
      </c>
      <c r="Z9" s="551">
        <v>85200.61</v>
      </c>
      <c r="AA9" s="551">
        <v>74283.300000000017</v>
      </c>
      <c r="AB9" s="551">
        <v>74077.56</v>
      </c>
      <c r="AC9" s="551">
        <v>80722.499999999913</v>
      </c>
      <c r="AD9" s="551">
        <v>74026.240000000005</v>
      </c>
      <c r="AE9" s="551">
        <v>205623.77000000014</v>
      </c>
      <c r="AF9" s="552">
        <v>1101813</v>
      </c>
      <c r="AG9" s="550">
        <v>76921</v>
      </c>
      <c r="AH9" s="551">
        <v>98522</v>
      </c>
      <c r="AI9" s="551">
        <v>114374</v>
      </c>
      <c r="AJ9" s="551">
        <v>107997</v>
      </c>
      <c r="AK9" s="551">
        <v>106827</v>
      </c>
      <c r="AL9" s="551">
        <v>131015</v>
      </c>
      <c r="AM9" s="551">
        <v>123514</v>
      </c>
      <c r="AN9" s="551">
        <v>493480</v>
      </c>
      <c r="AO9" s="551">
        <v>130500.70996300009</v>
      </c>
      <c r="AP9" s="551">
        <v>122866</v>
      </c>
      <c r="AQ9" s="551">
        <v>148769</v>
      </c>
      <c r="AR9" s="551">
        <v>223593</v>
      </c>
      <c r="AS9" s="551">
        <v>-413973.70996300015</v>
      </c>
      <c r="AT9" s="552">
        <v>1464405</v>
      </c>
      <c r="AU9" s="550">
        <v>91742</v>
      </c>
      <c r="AV9" s="551">
        <v>116195.63636363637</v>
      </c>
      <c r="AW9" s="551">
        <v>116195.63636363637</v>
      </c>
      <c r="AX9" s="551">
        <v>116195.63636363637</v>
      </c>
      <c r="AY9" s="551">
        <v>116195.63636363637</v>
      </c>
      <c r="AZ9" s="551">
        <v>116195.63636363637</v>
      </c>
      <c r="BA9" s="551">
        <v>116195.63636363637</v>
      </c>
      <c r="BB9" s="551">
        <v>116195.63636363637</v>
      </c>
      <c r="BC9" s="551">
        <v>116195.63636363637</v>
      </c>
      <c r="BD9" s="551">
        <v>116195.63636363637</v>
      </c>
      <c r="BE9" s="551">
        <v>116195.63636363637</v>
      </c>
      <c r="BF9" s="551">
        <v>116195.63636363637</v>
      </c>
      <c r="BG9" s="552">
        <v>1369894</v>
      </c>
    </row>
    <row r="10" spans="1:59">
      <c r="A10" s="542"/>
      <c r="B10" s="543" t="s">
        <v>330</v>
      </c>
      <c r="C10" s="544" t="s">
        <v>241</v>
      </c>
      <c r="D10" s="547">
        <v>64800.000000000029</v>
      </c>
      <c r="E10" s="545">
        <v>0</v>
      </c>
      <c r="F10" s="548">
        <v>0</v>
      </c>
      <c r="G10" s="546">
        <v>0</v>
      </c>
      <c r="H10" s="546">
        <v>0</v>
      </c>
      <c r="I10" s="546">
        <v>2499.9999999999995</v>
      </c>
      <c r="J10" s="546">
        <v>0</v>
      </c>
      <c r="K10" s="546">
        <v>0</v>
      </c>
      <c r="L10" s="546">
        <v>0</v>
      </c>
      <c r="M10" s="546">
        <v>0</v>
      </c>
      <c r="N10" s="546">
        <v>0</v>
      </c>
      <c r="O10" s="546">
        <v>1110</v>
      </c>
      <c r="P10" s="546">
        <v>500</v>
      </c>
      <c r="Q10" s="546">
        <v>509</v>
      </c>
      <c r="R10" s="549">
        <v>4619</v>
      </c>
      <c r="S10" s="550">
        <v>0</v>
      </c>
      <c r="T10" s="551">
        <v>0</v>
      </c>
      <c r="U10" s="551">
        <v>3200.0000000000005</v>
      </c>
      <c r="V10" s="551">
        <v>0</v>
      </c>
      <c r="W10" s="551">
        <v>0</v>
      </c>
      <c r="X10" s="551">
        <v>0</v>
      </c>
      <c r="Y10" s="551">
        <v>0</v>
      </c>
      <c r="Z10" s="551">
        <v>140.95999999999998</v>
      </c>
      <c r="AA10" s="551">
        <v>5348.4000000000005</v>
      </c>
      <c r="AB10" s="551">
        <v>7772.24</v>
      </c>
      <c r="AC10" s="551">
        <v>15221.599999999997</v>
      </c>
      <c r="AD10" s="551">
        <v>4829.08</v>
      </c>
      <c r="AE10" s="551">
        <v>34931.72</v>
      </c>
      <c r="AF10" s="552">
        <v>71444</v>
      </c>
      <c r="AG10" s="550">
        <v>0</v>
      </c>
      <c r="AH10" s="551">
        <v>0</v>
      </c>
      <c r="AI10" s="551">
        <v>0</v>
      </c>
      <c r="AJ10" s="551">
        <v>2500</v>
      </c>
      <c r="AK10" s="551">
        <v>0</v>
      </c>
      <c r="AL10" s="551">
        <v>0</v>
      </c>
      <c r="AM10" s="551">
        <v>0</v>
      </c>
      <c r="AN10" s="551">
        <v>4937</v>
      </c>
      <c r="AO10" s="551">
        <v>2060</v>
      </c>
      <c r="AP10" s="551">
        <v>616</v>
      </c>
      <c r="AQ10" s="551">
        <v>834.2800000000002</v>
      </c>
      <c r="AR10" s="551">
        <v>25</v>
      </c>
      <c r="AS10" s="551">
        <v>21032.720000000001</v>
      </c>
      <c r="AT10" s="552">
        <v>32005</v>
      </c>
      <c r="AU10" s="550">
        <v>0</v>
      </c>
      <c r="AV10" s="551">
        <v>340.90909090909093</v>
      </c>
      <c r="AW10" s="551">
        <v>340.90909090909093</v>
      </c>
      <c r="AX10" s="551">
        <v>340.90909090909093</v>
      </c>
      <c r="AY10" s="551">
        <v>340.90909090909093</v>
      </c>
      <c r="AZ10" s="551">
        <v>340.90909090909093</v>
      </c>
      <c r="BA10" s="551">
        <v>340.90909090909093</v>
      </c>
      <c r="BB10" s="551">
        <v>340.90909090909093</v>
      </c>
      <c r="BC10" s="551">
        <v>340.90909090909093</v>
      </c>
      <c r="BD10" s="551">
        <v>340.90909090909093</v>
      </c>
      <c r="BE10" s="551">
        <v>340.90909090909093</v>
      </c>
      <c r="BF10" s="551">
        <v>340.90909090909093</v>
      </c>
      <c r="BG10" s="552">
        <v>3750</v>
      </c>
    </row>
    <row r="11" spans="1:59">
      <c r="A11" s="542"/>
      <c r="B11" s="543" t="s">
        <v>331</v>
      </c>
      <c r="C11" s="544" t="s">
        <v>242</v>
      </c>
      <c r="D11" s="547">
        <v>0.28000000000000003</v>
      </c>
      <c r="E11" s="545"/>
      <c r="F11" s="548"/>
      <c r="G11" s="546"/>
      <c r="H11" s="546"/>
      <c r="I11" s="546"/>
      <c r="J11" s="546"/>
      <c r="K11" s="546"/>
      <c r="L11" s="546"/>
      <c r="M11" s="546"/>
      <c r="N11" s="546"/>
      <c r="O11" s="546"/>
      <c r="P11" s="546"/>
      <c r="Q11" s="546">
        <v>0</v>
      </c>
      <c r="R11" s="549"/>
      <c r="S11" s="550"/>
      <c r="T11" s="551"/>
      <c r="U11" s="551"/>
      <c r="V11" s="551"/>
      <c r="W11" s="551"/>
      <c r="X11" s="551"/>
      <c r="Y11" s="551"/>
      <c r="Z11" s="551"/>
      <c r="AA11" s="551"/>
      <c r="AB11" s="551"/>
      <c r="AC11" s="551"/>
      <c r="AD11" s="551"/>
      <c r="AE11" s="551">
        <v>0</v>
      </c>
      <c r="AF11" s="552">
        <v>0</v>
      </c>
      <c r="AG11" s="550">
        <v>0</v>
      </c>
      <c r="AH11" s="551">
        <v>0</v>
      </c>
      <c r="AI11" s="551">
        <v>0</v>
      </c>
      <c r="AJ11" s="551">
        <v>0</v>
      </c>
      <c r="AK11" s="551">
        <v>0</v>
      </c>
      <c r="AL11" s="551">
        <v>0</v>
      </c>
      <c r="AM11" s="551">
        <v>0</v>
      </c>
      <c r="AN11" s="551">
        <v>0</v>
      </c>
      <c r="AO11" s="551">
        <v>0</v>
      </c>
      <c r="AP11" s="551">
        <v>0</v>
      </c>
      <c r="AQ11" s="551">
        <v>0</v>
      </c>
      <c r="AR11" s="551">
        <v>0</v>
      </c>
      <c r="AS11" s="551">
        <v>0</v>
      </c>
      <c r="AT11" s="552"/>
      <c r="AU11" s="550">
        <v>0</v>
      </c>
      <c r="AV11" s="551">
        <v>0</v>
      </c>
      <c r="AW11" s="551">
        <v>0</v>
      </c>
      <c r="AX11" s="551">
        <v>0</v>
      </c>
      <c r="AY11" s="551">
        <v>0</v>
      </c>
      <c r="AZ11" s="551">
        <v>0</v>
      </c>
      <c r="BA11" s="551">
        <v>0</v>
      </c>
      <c r="BB11" s="551">
        <v>0</v>
      </c>
      <c r="BC11" s="551">
        <v>0</v>
      </c>
      <c r="BD11" s="551">
        <v>0</v>
      </c>
      <c r="BE11" s="551">
        <v>0</v>
      </c>
      <c r="BF11" s="551">
        <v>0</v>
      </c>
      <c r="BG11" s="552"/>
    </row>
    <row r="12" spans="1:59">
      <c r="A12" s="542"/>
      <c r="B12" s="543" t="s">
        <v>332</v>
      </c>
      <c r="C12" s="544" t="s">
        <v>243</v>
      </c>
      <c r="D12" s="547">
        <v>22957.289999999994</v>
      </c>
      <c r="E12" s="545">
        <v>0</v>
      </c>
      <c r="F12" s="548">
        <v>0</v>
      </c>
      <c r="G12" s="546">
        <v>0</v>
      </c>
      <c r="H12" s="546">
        <v>0</v>
      </c>
      <c r="I12" s="546">
        <v>330.90000000000009</v>
      </c>
      <c r="J12" s="546">
        <v>41.36</v>
      </c>
      <c r="K12" s="546">
        <v>3541.8500000000004</v>
      </c>
      <c r="L12" s="546">
        <v>102.88</v>
      </c>
      <c r="M12" s="546">
        <v>2120.6</v>
      </c>
      <c r="N12" s="546">
        <v>482.37</v>
      </c>
      <c r="O12" s="546">
        <v>1618.4499999999998</v>
      </c>
      <c r="P12" s="546">
        <v>225.44000000000003</v>
      </c>
      <c r="Q12" s="546">
        <v>-4029.6490515114183</v>
      </c>
      <c r="R12" s="549">
        <v>4434.2009484885821</v>
      </c>
      <c r="S12" s="550">
        <v>0</v>
      </c>
      <c r="T12" s="551">
        <v>0</v>
      </c>
      <c r="U12" s="551">
        <v>1676.1100000000001</v>
      </c>
      <c r="V12" s="551">
        <v>0</v>
      </c>
      <c r="W12" s="551">
        <v>0</v>
      </c>
      <c r="X12" s="551">
        <v>4381.26</v>
      </c>
      <c r="Y12" s="551">
        <v>709.62</v>
      </c>
      <c r="Z12" s="551">
        <v>72.820000000000007</v>
      </c>
      <c r="AA12" s="551">
        <v>1323.3</v>
      </c>
      <c r="AB12" s="551">
        <v>160.37</v>
      </c>
      <c r="AC12" s="551">
        <v>402.74999999999977</v>
      </c>
      <c r="AD12" s="551">
        <v>845.73</v>
      </c>
      <c r="AE12" s="551">
        <v>2154.0399999999991</v>
      </c>
      <c r="AF12" s="552">
        <v>11726</v>
      </c>
      <c r="AG12" s="550">
        <v>717</v>
      </c>
      <c r="AH12" s="551">
        <v>2436</v>
      </c>
      <c r="AI12" s="551">
        <v>935</v>
      </c>
      <c r="AJ12" s="551">
        <v>495</v>
      </c>
      <c r="AK12" s="551">
        <v>4962</v>
      </c>
      <c r="AL12" s="551">
        <v>1502</v>
      </c>
      <c r="AM12" s="551">
        <v>1338</v>
      </c>
      <c r="AN12" s="551">
        <v>37830</v>
      </c>
      <c r="AO12" s="551">
        <v>27540</v>
      </c>
      <c r="AP12" s="551">
        <v>25731</v>
      </c>
      <c r="AQ12" s="551">
        <v>24100.153194000002</v>
      </c>
      <c r="AR12" s="551">
        <v>20842</v>
      </c>
      <c r="AS12" s="551">
        <v>-139069.15319400001</v>
      </c>
      <c r="AT12" s="552">
        <v>9359</v>
      </c>
      <c r="AU12" s="550">
        <v>3522</v>
      </c>
      <c r="AV12" s="551">
        <v>81.36363636363636</v>
      </c>
      <c r="AW12" s="551">
        <v>81.36363636363636</v>
      </c>
      <c r="AX12" s="551">
        <v>81.36363636363636</v>
      </c>
      <c r="AY12" s="551">
        <v>81.36363636363636</v>
      </c>
      <c r="AZ12" s="551">
        <v>81.36363636363636</v>
      </c>
      <c r="BA12" s="551">
        <v>81.36363636363636</v>
      </c>
      <c r="BB12" s="551">
        <v>81.36363636363636</v>
      </c>
      <c r="BC12" s="551">
        <v>81.36363636363636</v>
      </c>
      <c r="BD12" s="551">
        <v>81.36363636363636</v>
      </c>
      <c r="BE12" s="551">
        <v>81.36363636363636</v>
      </c>
      <c r="BF12" s="551">
        <v>81.36363636363636</v>
      </c>
      <c r="BG12" s="552">
        <v>4417</v>
      </c>
    </row>
    <row r="13" spans="1:59">
      <c r="A13" s="542"/>
      <c r="B13" s="543" t="s">
        <v>333</v>
      </c>
      <c r="C13" s="544" t="s">
        <v>244</v>
      </c>
      <c r="D13" s="547">
        <v>626777.40000000107</v>
      </c>
      <c r="E13" s="545">
        <v>0</v>
      </c>
      <c r="F13" s="548">
        <v>0</v>
      </c>
      <c r="G13" s="546">
        <v>0</v>
      </c>
      <c r="H13" s="546">
        <v>0</v>
      </c>
      <c r="I13" s="546">
        <v>0</v>
      </c>
      <c r="J13" s="546">
        <v>0</v>
      </c>
      <c r="K13" s="546">
        <v>0</v>
      </c>
      <c r="L13" s="546">
        <v>0</v>
      </c>
      <c r="M13" s="546">
        <v>0</v>
      </c>
      <c r="N13" s="546">
        <v>0</v>
      </c>
      <c r="O13" s="546">
        <v>0</v>
      </c>
      <c r="P13" s="546">
        <v>0</v>
      </c>
      <c r="Q13" s="546">
        <v>0</v>
      </c>
      <c r="R13" s="549">
        <v>0</v>
      </c>
      <c r="S13" s="550">
        <v>0</v>
      </c>
      <c r="T13" s="551">
        <v>0</v>
      </c>
      <c r="U13" s="551">
        <v>0</v>
      </c>
      <c r="V13" s="551">
        <v>0</v>
      </c>
      <c r="W13" s="551">
        <v>0</v>
      </c>
      <c r="X13" s="551">
        <v>159.06</v>
      </c>
      <c r="Y13" s="551">
        <v>0</v>
      </c>
      <c r="Z13" s="551">
        <v>0</v>
      </c>
      <c r="AA13" s="551">
        <v>0</v>
      </c>
      <c r="AB13" s="551">
        <v>0</v>
      </c>
      <c r="AC13" s="551">
        <v>0</v>
      </c>
      <c r="AD13" s="551">
        <v>0</v>
      </c>
      <c r="AE13" s="551">
        <v>35.94</v>
      </c>
      <c r="AF13" s="552">
        <v>195</v>
      </c>
      <c r="AG13" s="550">
        <v>0</v>
      </c>
      <c r="AH13" s="551">
        <v>62689</v>
      </c>
      <c r="AI13" s="551">
        <v>8209</v>
      </c>
      <c r="AJ13" s="551">
        <v>36440</v>
      </c>
      <c r="AK13" s="551">
        <v>78169</v>
      </c>
      <c r="AL13" s="551">
        <v>5712</v>
      </c>
      <c r="AM13" s="551">
        <v>44241</v>
      </c>
      <c r="AN13" s="551">
        <v>84119</v>
      </c>
      <c r="AO13" s="551">
        <v>55628.523976999968</v>
      </c>
      <c r="AP13" s="551">
        <v>29066</v>
      </c>
      <c r="AQ13" s="551">
        <v>54875.414564000021</v>
      </c>
      <c r="AR13" s="551">
        <v>1312</v>
      </c>
      <c r="AS13" s="551">
        <v>95611.06145899999</v>
      </c>
      <c r="AT13" s="552">
        <v>556072</v>
      </c>
      <c r="AU13" s="550">
        <v>48501</v>
      </c>
      <c r="AV13" s="551">
        <v>51577.818181818184</v>
      </c>
      <c r="AW13" s="551">
        <v>51577.818181818184</v>
      </c>
      <c r="AX13" s="551">
        <v>51577.818181818184</v>
      </c>
      <c r="AY13" s="551">
        <v>51577.818181818184</v>
      </c>
      <c r="AZ13" s="551">
        <v>51577.818181818184</v>
      </c>
      <c r="BA13" s="551">
        <v>51577.818181818184</v>
      </c>
      <c r="BB13" s="551">
        <v>51577.818181818184</v>
      </c>
      <c r="BC13" s="551">
        <v>51577.818181818184</v>
      </c>
      <c r="BD13" s="551">
        <v>51577.818181818184</v>
      </c>
      <c r="BE13" s="551">
        <v>51577.818181818184</v>
      </c>
      <c r="BF13" s="551">
        <v>51577.818181818184</v>
      </c>
      <c r="BG13" s="552">
        <v>615857</v>
      </c>
    </row>
    <row r="14" spans="1:59">
      <c r="A14" s="542"/>
      <c r="B14" s="543" t="s">
        <v>334</v>
      </c>
      <c r="C14" s="544" t="s">
        <v>245</v>
      </c>
      <c r="D14" s="547">
        <v>4432985.200000003</v>
      </c>
      <c r="E14" s="545">
        <v>14522.38</v>
      </c>
      <c r="F14" s="548">
        <v>284199.79000000004</v>
      </c>
      <c r="G14" s="546">
        <v>303878.25</v>
      </c>
      <c r="H14" s="546">
        <v>255376.44</v>
      </c>
      <c r="I14" s="546">
        <v>265256.78000000003</v>
      </c>
      <c r="J14" s="546">
        <v>262915.07999999996</v>
      </c>
      <c r="K14" s="546">
        <v>267575.29000000004</v>
      </c>
      <c r="L14" s="546">
        <v>279808.39999999997</v>
      </c>
      <c r="M14" s="546">
        <v>250491.64999999997</v>
      </c>
      <c r="N14" s="546">
        <v>255247.09</v>
      </c>
      <c r="O14" s="546">
        <v>275392.91000000003</v>
      </c>
      <c r="P14" s="546">
        <v>249511.83000000013</v>
      </c>
      <c r="Q14" s="546">
        <v>1475207.1099999999</v>
      </c>
      <c r="R14" s="549">
        <v>4439383</v>
      </c>
      <c r="S14" s="550">
        <v>10251.450000000001</v>
      </c>
      <c r="T14" s="551">
        <v>272119.55999999994</v>
      </c>
      <c r="U14" s="551">
        <v>377915.17</v>
      </c>
      <c r="V14" s="551">
        <v>273906.84999999998</v>
      </c>
      <c r="W14" s="551">
        <v>298322.75</v>
      </c>
      <c r="X14" s="551">
        <v>353873.03</v>
      </c>
      <c r="Y14" s="551">
        <v>310998.76</v>
      </c>
      <c r="Z14" s="551">
        <v>266811.94999999995</v>
      </c>
      <c r="AA14" s="551">
        <v>309740.27</v>
      </c>
      <c r="AB14" s="551">
        <v>285202.7</v>
      </c>
      <c r="AC14" s="551">
        <v>332965.12</v>
      </c>
      <c r="AD14" s="551">
        <v>340273.06</v>
      </c>
      <c r="AE14" s="551">
        <v>1877530.33</v>
      </c>
      <c r="AF14" s="552">
        <v>5309911</v>
      </c>
      <c r="AG14" s="550">
        <v>12750</v>
      </c>
      <c r="AH14" s="551">
        <v>260411</v>
      </c>
      <c r="AI14" s="551">
        <v>337299</v>
      </c>
      <c r="AJ14" s="551">
        <v>401627</v>
      </c>
      <c r="AK14" s="551">
        <v>343314</v>
      </c>
      <c r="AL14" s="551">
        <v>304494</v>
      </c>
      <c r="AM14" s="551">
        <v>345306</v>
      </c>
      <c r="AN14" s="551">
        <v>210024</v>
      </c>
      <c r="AO14" s="551">
        <v>61369.406913999992</v>
      </c>
      <c r="AP14" s="551">
        <v>58285</v>
      </c>
      <c r="AQ14" s="551">
        <v>69631.953744000231</v>
      </c>
      <c r="AR14" s="551">
        <v>54301</v>
      </c>
      <c r="AS14" s="551">
        <v>1106252.6393419998</v>
      </c>
      <c r="AT14" s="552">
        <v>3565065</v>
      </c>
      <c r="AU14" s="550">
        <v>875</v>
      </c>
      <c r="AV14" s="551">
        <v>428474.27272727271</v>
      </c>
      <c r="AW14" s="551">
        <v>428474.27272727271</v>
      </c>
      <c r="AX14" s="551">
        <v>428474.27272727271</v>
      </c>
      <c r="AY14" s="551">
        <v>428474.27272727271</v>
      </c>
      <c r="AZ14" s="551">
        <v>428474.27272727271</v>
      </c>
      <c r="BA14" s="551">
        <v>428474.27272727271</v>
      </c>
      <c r="BB14" s="551">
        <v>428474.27272727271</v>
      </c>
      <c r="BC14" s="551">
        <v>428474.27272727271</v>
      </c>
      <c r="BD14" s="551">
        <v>428474.27272727271</v>
      </c>
      <c r="BE14" s="551">
        <v>428474.27272727271</v>
      </c>
      <c r="BF14" s="551">
        <v>428474.27272727271</v>
      </c>
      <c r="BG14" s="552">
        <v>4714092</v>
      </c>
    </row>
    <row r="15" spans="1:59" s="557" customFormat="1">
      <c r="A15" s="553"/>
      <c r="B15" s="535" t="s">
        <v>335</v>
      </c>
      <c r="C15" s="554" t="s">
        <v>246</v>
      </c>
      <c r="D15" s="547">
        <v>12784.880000000001</v>
      </c>
      <c r="E15" s="555">
        <v>0</v>
      </c>
      <c r="F15" s="548">
        <v>0</v>
      </c>
      <c r="G15" s="548">
        <v>0</v>
      </c>
      <c r="H15" s="548">
        <v>900.00000000000023</v>
      </c>
      <c r="I15" s="548">
        <v>0</v>
      </c>
      <c r="J15" s="548">
        <v>0</v>
      </c>
      <c r="K15" s="546">
        <v>0</v>
      </c>
      <c r="L15" s="546">
        <v>300</v>
      </c>
      <c r="M15" s="546">
        <v>150</v>
      </c>
      <c r="N15" s="546">
        <v>2355</v>
      </c>
      <c r="O15" s="546">
        <v>0</v>
      </c>
      <c r="P15" s="546">
        <v>1934.9999999999995</v>
      </c>
      <c r="Q15" s="546">
        <v>-4039</v>
      </c>
      <c r="R15" s="549">
        <v>1601</v>
      </c>
      <c r="S15" s="550">
        <v>0</v>
      </c>
      <c r="T15" s="556">
        <v>200.00000000000003</v>
      </c>
      <c r="U15" s="551">
        <v>0</v>
      </c>
      <c r="V15" s="551">
        <v>699.99999999999989</v>
      </c>
      <c r="W15" s="551">
        <v>0</v>
      </c>
      <c r="X15" s="551">
        <v>1272.45</v>
      </c>
      <c r="Y15" s="551">
        <v>150</v>
      </c>
      <c r="Z15" s="551">
        <v>0</v>
      </c>
      <c r="AA15" s="551">
        <v>0</v>
      </c>
      <c r="AB15" s="551">
        <v>0</v>
      </c>
      <c r="AC15" s="551">
        <v>230</v>
      </c>
      <c r="AD15" s="551">
        <v>0</v>
      </c>
      <c r="AE15" s="551">
        <v>302.55000000000018</v>
      </c>
      <c r="AF15" s="552">
        <v>2855</v>
      </c>
      <c r="AG15" s="550">
        <v>0</v>
      </c>
      <c r="AH15" s="556">
        <v>136</v>
      </c>
      <c r="AI15" s="551">
        <v>27</v>
      </c>
      <c r="AJ15" s="551">
        <v>1026</v>
      </c>
      <c r="AK15" s="551">
        <v>259</v>
      </c>
      <c r="AL15" s="551">
        <v>239</v>
      </c>
      <c r="AM15" s="551">
        <v>185</v>
      </c>
      <c r="AN15" s="551">
        <v>132</v>
      </c>
      <c r="AO15" s="551">
        <v>68</v>
      </c>
      <c r="AP15" s="551">
        <v>138</v>
      </c>
      <c r="AQ15" s="551">
        <v>136.36760399999991</v>
      </c>
      <c r="AR15" s="551">
        <v>1</v>
      </c>
      <c r="AS15" s="551">
        <v>633.63239599999997</v>
      </c>
      <c r="AT15" s="552">
        <v>2981</v>
      </c>
      <c r="AU15" s="550">
        <v>0</v>
      </c>
      <c r="AV15" s="551">
        <v>249.81818181818181</v>
      </c>
      <c r="AW15" s="551">
        <v>249.81818181818181</v>
      </c>
      <c r="AX15" s="551">
        <v>249.81818181818181</v>
      </c>
      <c r="AY15" s="551">
        <v>249.81818181818181</v>
      </c>
      <c r="AZ15" s="551">
        <v>249.81818181818181</v>
      </c>
      <c r="BA15" s="551">
        <v>249.81818181818181</v>
      </c>
      <c r="BB15" s="551">
        <v>249.81818181818181</v>
      </c>
      <c r="BC15" s="551">
        <v>249.81818181818181</v>
      </c>
      <c r="BD15" s="551">
        <v>249.81818181818181</v>
      </c>
      <c r="BE15" s="551">
        <v>249.81818181818181</v>
      </c>
      <c r="BF15" s="551">
        <v>249.81818181818181</v>
      </c>
      <c r="BG15" s="552">
        <v>2748</v>
      </c>
    </row>
    <row r="16" spans="1:59" s="557" customFormat="1" ht="16.5" customHeight="1">
      <c r="A16" s="553"/>
      <c r="B16" s="535" t="s">
        <v>336</v>
      </c>
      <c r="C16" s="554" t="s">
        <v>337</v>
      </c>
      <c r="D16" s="547">
        <v>606.17000000000075</v>
      </c>
      <c r="E16" s="555">
        <v>0</v>
      </c>
      <c r="F16" s="548">
        <v>0</v>
      </c>
      <c r="G16" s="548">
        <v>0</v>
      </c>
      <c r="H16" s="548">
        <v>733.4899999999999</v>
      </c>
      <c r="I16" s="548">
        <v>0</v>
      </c>
      <c r="J16" s="548">
        <v>0</v>
      </c>
      <c r="K16" s="546">
        <v>100.00000000000001</v>
      </c>
      <c r="L16" s="546">
        <v>0</v>
      </c>
      <c r="M16" s="546">
        <v>0</v>
      </c>
      <c r="N16" s="546">
        <v>675</v>
      </c>
      <c r="O16" s="546">
        <v>459.99999999999994</v>
      </c>
      <c r="P16" s="546">
        <v>450.00000000000017</v>
      </c>
      <c r="Q16" s="546">
        <v>-1186.4899999999998</v>
      </c>
      <c r="R16" s="549">
        <v>1232</v>
      </c>
      <c r="S16" s="550">
        <v>0</v>
      </c>
      <c r="T16" s="556">
        <v>0</v>
      </c>
      <c r="U16" s="551">
        <v>538.49999999999989</v>
      </c>
      <c r="V16" s="551">
        <v>0</v>
      </c>
      <c r="W16" s="551">
        <v>100.00000000000001</v>
      </c>
      <c r="X16" s="551">
        <v>122.42</v>
      </c>
      <c r="Y16" s="551">
        <v>0</v>
      </c>
      <c r="Z16" s="551">
        <v>0</v>
      </c>
      <c r="AA16" s="551">
        <v>0</v>
      </c>
      <c r="AB16" s="551">
        <v>369.99999999999994</v>
      </c>
      <c r="AC16" s="551">
        <v>5.6843418860808015E-14</v>
      </c>
      <c r="AD16" s="551">
        <v>0</v>
      </c>
      <c r="AE16" s="551">
        <v>259.08000000000015</v>
      </c>
      <c r="AF16" s="552">
        <v>1390</v>
      </c>
      <c r="AG16" s="550">
        <v>0</v>
      </c>
      <c r="AH16" s="556">
        <v>0</v>
      </c>
      <c r="AI16" s="551">
        <v>0</v>
      </c>
      <c r="AJ16" s="551">
        <v>1331</v>
      </c>
      <c r="AK16" s="551">
        <v>100</v>
      </c>
      <c r="AL16" s="551">
        <v>0</v>
      </c>
      <c r="AM16" s="551">
        <v>0</v>
      </c>
      <c r="AN16" s="551">
        <v>0</v>
      </c>
      <c r="AO16" s="551">
        <v>0</v>
      </c>
      <c r="AP16" s="551">
        <v>0</v>
      </c>
      <c r="AQ16" s="551">
        <v>0</v>
      </c>
      <c r="AR16" s="551">
        <v>0</v>
      </c>
      <c r="AS16" s="551">
        <v>439</v>
      </c>
      <c r="AT16" s="552">
        <v>1871</v>
      </c>
      <c r="AU16" s="550">
        <v>0</v>
      </c>
      <c r="AV16" s="551">
        <v>90.909090909090907</v>
      </c>
      <c r="AW16" s="551">
        <v>90.909090909090907</v>
      </c>
      <c r="AX16" s="551">
        <v>90.909090909090907</v>
      </c>
      <c r="AY16" s="551">
        <v>90.909090909090907</v>
      </c>
      <c r="AZ16" s="551">
        <v>90.909090909090907</v>
      </c>
      <c r="BA16" s="551">
        <v>90.909090909090907</v>
      </c>
      <c r="BB16" s="551">
        <v>90.909090909090907</v>
      </c>
      <c r="BC16" s="551">
        <v>90.909090909090907</v>
      </c>
      <c r="BD16" s="551">
        <v>90.909090909090907</v>
      </c>
      <c r="BE16" s="551">
        <v>90.909090909090907</v>
      </c>
      <c r="BF16" s="551">
        <v>90.909090909090907</v>
      </c>
      <c r="BG16" s="552">
        <v>1000</v>
      </c>
    </row>
    <row r="17" spans="1:59" s="557" customFormat="1">
      <c r="A17" s="553"/>
      <c r="B17" s="535" t="s">
        <v>338</v>
      </c>
      <c r="C17" s="554" t="s">
        <v>247</v>
      </c>
      <c r="D17" s="547">
        <v>9269364</v>
      </c>
      <c r="E17" s="555">
        <v>175116.30000000016</v>
      </c>
      <c r="F17" s="548">
        <v>124231.7399999999</v>
      </c>
      <c r="G17" s="548">
        <v>184028.25</v>
      </c>
      <c r="H17" s="548">
        <v>106351.81</v>
      </c>
      <c r="I17" s="548">
        <v>298525.18000000028</v>
      </c>
      <c r="J17" s="548">
        <v>263210.07000000018</v>
      </c>
      <c r="K17" s="546">
        <v>304521.11999999959</v>
      </c>
      <c r="L17" s="546">
        <v>598736.07000000007</v>
      </c>
      <c r="M17" s="546">
        <v>405503.70999999938</v>
      </c>
      <c r="N17" s="546">
        <v>525736.32000000007</v>
      </c>
      <c r="O17" s="546">
        <v>587274.60000000009</v>
      </c>
      <c r="P17" s="546">
        <v>2149078.2200000002</v>
      </c>
      <c r="Q17" s="546">
        <v>-5413605.3899999997</v>
      </c>
      <c r="R17" s="549">
        <v>308708</v>
      </c>
      <c r="S17" s="550">
        <v>142576.75999999995</v>
      </c>
      <c r="T17" s="556">
        <v>81960.900000000023</v>
      </c>
      <c r="U17" s="551">
        <v>141793.62000000002</v>
      </c>
      <c r="V17" s="551">
        <v>138746.38</v>
      </c>
      <c r="W17" s="551">
        <v>108734.86</v>
      </c>
      <c r="X17" s="551">
        <v>207241.4199999999</v>
      </c>
      <c r="Y17" s="551">
        <v>120957.52000000002</v>
      </c>
      <c r="Z17" s="551">
        <v>175751.86999999985</v>
      </c>
      <c r="AA17" s="551">
        <v>3910128.1999999993</v>
      </c>
      <c r="AB17" s="551">
        <v>121416.75</v>
      </c>
      <c r="AC17" s="551">
        <v>1399849.1199999996</v>
      </c>
      <c r="AD17" s="551">
        <v>1432081.969999999</v>
      </c>
      <c r="AE17" s="551">
        <v>-7789455.3699999973</v>
      </c>
      <c r="AF17" s="552">
        <v>191784</v>
      </c>
      <c r="AG17" s="550">
        <v>640333</v>
      </c>
      <c r="AH17" s="556">
        <v>81593</v>
      </c>
      <c r="AI17" s="551">
        <v>-413055</v>
      </c>
      <c r="AJ17" s="551">
        <v>91720</v>
      </c>
      <c r="AK17" s="551">
        <v>117163</v>
      </c>
      <c r="AL17" s="551">
        <v>3235345</v>
      </c>
      <c r="AM17" s="551">
        <v>762941</v>
      </c>
      <c r="AN17" s="551">
        <v>829250</v>
      </c>
      <c r="AO17" s="551">
        <v>193503</v>
      </c>
      <c r="AP17" s="551">
        <v>1401900</v>
      </c>
      <c r="AQ17" s="551">
        <v>793325.70095000102</v>
      </c>
      <c r="AR17" s="551">
        <v>724518</v>
      </c>
      <c r="AS17" s="551">
        <v>-1724563.7009500004</v>
      </c>
      <c r="AT17" s="552">
        <v>6685417</v>
      </c>
      <c r="AU17" s="550">
        <v>178875</v>
      </c>
      <c r="AV17" s="551">
        <v>762532.54545454541</v>
      </c>
      <c r="AW17" s="551">
        <v>762532.54545454541</v>
      </c>
      <c r="AX17" s="551">
        <v>762532.54545454541</v>
      </c>
      <c r="AY17" s="551">
        <v>762532.54545454541</v>
      </c>
      <c r="AZ17" s="551">
        <v>762532.54545454541</v>
      </c>
      <c r="BA17" s="551">
        <v>762532.54545454541</v>
      </c>
      <c r="BB17" s="551">
        <v>762532.54545454541</v>
      </c>
      <c r="BC17" s="551">
        <v>762532.54545454541</v>
      </c>
      <c r="BD17" s="551">
        <v>762532.54545454541</v>
      </c>
      <c r="BE17" s="551">
        <v>762532.54545454541</v>
      </c>
      <c r="BF17" s="551">
        <v>762532.54545454541</v>
      </c>
      <c r="BG17" s="552">
        <v>8566733</v>
      </c>
    </row>
    <row r="18" spans="1:59">
      <c r="A18" s="542"/>
      <c r="B18" s="543" t="s">
        <v>339</v>
      </c>
      <c r="C18" s="544" t="s">
        <v>248</v>
      </c>
      <c r="D18" s="547">
        <v>5122.2400000000007</v>
      </c>
      <c r="E18" s="545">
        <v>0</v>
      </c>
      <c r="F18" s="548">
        <v>0</v>
      </c>
      <c r="G18" s="546">
        <v>0</v>
      </c>
      <c r="H18" s="546">
        <v>0</v>
      </c>
      <c r="I18" s="546">
        <v>0</v>
      </c>
      <c r="J18" s="546">
        <v>811.29</v>
      </c>
      <c r="K18" s="546">
        <v>0</v>
      </c>
      <c r="L18" s="546">
        <v>0</v>
      </c>
      <c r="M18" s="546">
        <v>0</v>
      </c>
      <c r="N18" s="546">
        <v>1085.19</v>
      </c>
      <c r="O18" s="546">
        <v>422.13</v>
      </c>
      <c r="P18" s="546">
        <v>809.03</v>
      </c>
      <c r="Q18" s="546">
        <v>4190.3599999999997</v>
      </c>
      <c r="R18" s="549">
        <v>7318</v>
      </c>
      <c r="S18" s="550">
        <v>0</v>
      </c>
      <c r="T18" s="551">
        <v>760.99</v>
      </c>
      <c r="U18" s="551">
        <v>0</v>
      </c>
      <c r="V18" s="551">
        <v>337.99</v>
      </c>
      <c r="W18" s="551">
        <v>21.769999999999996</v>
      </c>
      <c r="X18" s="551">
        <v>32.94</v>
      </c>
      <c r="Y18" s="551">
        <v>385.43</v>
      </c>
      <c r="Z18" s="551">
        <v>289.61000000000007</v>
      </c>
      <c r="AA18" s="551">
        <v>2118.63</v>
      </c>
      <c r="AB18" s="551">
        <v>1354.02</v>
      </c>
      <c r="AC18" s="551">
        <v>86.009999999999991</v>
      </c>
      <c r="AD18" s="551">
        <v>1435.85</v>
      </c>
      <c r="AE18" s="551">
        <v>-2258</v>
      </c>
      <c r="AF18" s="552">
        <v>4565</v>
      </c>
      <c r="AG18" s="550">
        <v>0</v>
      </c>
      <c r="AH18" s="551">
        <v>0</v>
      </c>
      <c r="AI18" s="551">
        <v>0</v>
      </c>
      <c r="AJ18" s="551">
        <v>0</v>
      </c>
      <c r="AK18" s="551">
        <v>0</v>
      </c>
      <c r="AL18" s="551">
        <v>0</v>
      </c>
      <c r="AM18" s="551">
        <v>0</v>
      </c>
      <c r="AN18" s="551">
        <v>0</v>
      </c>
      <c r="AO18" s="551">
        <v>0</v>
      </c>
      <c r="AP18" s="551">
        <v>0</v>
      </c>
      <c r="AQ18" s="551">
        <v>0</v>
      </c>
      <c r="AR18" s="551">
        <v>0</v>
      </c>
      <c r="AS18" s="551">
        <v>0</v>
      </c>
      <c r="AT18" s="552">
        <v>0</v>
      </c>
      <c r="AU18" s="550">
        <v>0</v>
      </c>
      <c r="AV18" s="551">
        <v>540.09090909090912</v>
      </c>
      <c r="AW18" s="551">
        <v>540.09090909090912</v>
      </c>
      <c r="AX18" s="551">
        <v>540.09090909090912</v>
      </c>
      <c r="AY18" s="551">
        <v>540.09090909090912</v>
      </c>
      <c r="AZ18" s="551">
        <v>540.09090909090912</v>
      </c>
      <c r="BA18" s="551">
        <v>540.09090909090912</v>
      </c>
      <c r="BB18" s="551">
        <v>540.09090909090912</v>
      </c>
      <c r="BC18" s="551">
        <v>540.09090909090912</v>
      </c>
      <c r="BD18" s="551">
        <v>540.09090909090912</v>
      </c>
      <c r="BE18" s="551">
        <v>540.09090909090912</v>
      </c>
      <c r="BF18" s="551">
        <v>540.09090909090912</v>
      </c>
      <c r="BG18" s="552">
        <v>5941</v>
      </c>
    </row>
    <row r="19" spans="1:59">
      <c r="A19" s="542"/>
      <c r="B19" s="543" t="s">
        <v>340</v>
      </c>
      <c r="C19" s="544" t="s">
        <v>341</v>
      </c>
      <c r="D19" s="547">
        <v>210</v>
      </c>
      <c r="E19" s="545">
        <v>0</v>
      </c>
      <c r="F19" s="548">
        <v>7.26</v>
      </c>
      <c r="G19" s="546">
        <v>0</v>
      </c>
      <c r="H19" s="546">
        <v>0</v>
      </c>
      <c r="I19" s="546">
        <v>0</v>
      </c>
      <c r="J19" s="546">
        <v>0</v>
      </c>
      <c r="K19" s="546">
        <v>0</v>
      </c>
      <c r="L19" s="546">
        <v>0</v>
      </c>
      <c r="M19" s="546">
        <v>0</v>
      </c>
      <c r="N19" s="546">
        <v>8.759999999999998</v>
      </c>
      <c r="O19" s="546">
        <v>0</v>
      </c>
      <c r="P19" s="546">
        <v>1.7763568394002505E-15</v>
      </c>
      <c r="Q19" s="546">
        <v>-16.019999999999996</v>
      </c>
      <c r="R19" s="549">
        <v>0</v>
      </c>
      <c r="S19" s="550"/>
      <c r="T19" s="551"/>
      <c r="U19" s="551"/>
      <c r="V19" s="551"/>
      <c r="W19" s="551"/>
      <c r="X19" s="551"/>
      <c r="Y19" s="551"/>
      <c r="Z19" s="551"/>
      <c r="AA19" s="551"/>
      <c r="AB19" s="551"/>
      <c r="AC19" s="551"/>
      <c r="AD19" s="551"/>
      <c r="AE19" s="551">
        <v>0</v>
      </c>
      <c r="AF19" s="552">
        <v>0</v>
      </c>
      <c r="AG19" s="550">
        <v>0</v>
      </c>
      <c r="AH19" s="551">
        <v>0</v>
      </c>
      <c r="AI19" s="551">
        <v>0</v>
      </c>
      <c r="AJ19" s="551">
        <v>0</v>
      </c>
      <c r="AK19" s="551">
        <v>0</v>
      </c>
      <c r="AL19" s="551">
        <v>0</v>
      </c>
      <c r="AM19" s="551">
        <v>0</v>
      </c>
      <c r="AN19" s="551">
        <v>0</v>
      </c>
      <c r="AO19" s="551">
        <v>0</v>
      </c>
      <c r="AP19" s="551">
        <v>0</v>
      </c>
      <c r="AQ19" s="551">
        <v>0</v>
      </c>
      <c r="AR19" s="551">
        <v>0</v>
      </c>
      <c r="AS19" s="551">
        <v>0</v>
      </c>
      <c r="AT19" s="552">
        <v>0</v>
      </c>
      <c r="AU19" s="550">
        <v>0</v>
      </c>
      <c r="AV19" s="551">
        <v>0</v>
      </c>
      <c r="AW19" s="551">
        <v>0</v>
      </c>
      <c r="AX19" s="551">
        <v>0</v>
      </c>
      <c r="AY19" s="551">
        <v>0</v>
      </c>
      <c r="AZ19" s="551">
        <v>0</v>
      </c>
      <c r="BA19" s="551">
        <v>0</v>
      </c>
      <c r="BB19" s="551">
        <v>0</v>
      </c>
      <c r="BC19" s="551">
        <v>0</v>
      </c>
      <c r="BD19" s="551">
        <v>0</v>
      </c>
      <c r="BE19" s="551">
        <v>0</v>
      </c>
      <c r="BF19" s="551">
        <v>0</v>
      </c>
      <c r="BG19" s="552">
        <v>0</v>
      </c>
    </row>
    <row r="20" spans="1:59">
      <c r="A20" s="542"/>
      <c r="B20" s="543" t="s">
        <v>342</v>
      </c>
      <c r="C20" s="544" t="s">
        <v>250</v>
      </c>
      <c r="D20" s="547">
        <v>67274.189999999944</v>
      </c>
      <c r="E20" s="545"/>
      <c r="F20" s="546"/>
      <c r="G20" s="546"/>
      <c r="H20" s="546"/>
      <c r="I20" s="546"/>
      <c r="J20" s="546"/>
      <c r="K20" s="546"/>
      <c r="L20" s="546"/>
      <c r="M20" s="546"/>
      <c r="N20" s="546"/>
      <c r="O20" s="546"/>
      <c r="P20" s="546"/>
      <c r="Q20" s="546">
        <v>0</v>
      </c>
      <c r="R20" s="549">
        <v>0</v>
      </c>
      <c r="S20" s="550"/>
      <c r="T20" s="551"/>
      <c r="U20" s="551"/>
      <c r="V20" s="551"/>
      <c r="W20" s="551"/>
      <c r="X20" s="551"/>
      <c r="Y20" s="551"/>
      <c r="Z20" s="551"/>
      <c r="AA20" s="551"/>
      <c r="AB20" s="551"/>
      <c r="AC20" s="551"/>
      <c r="AD20" s="551"/>
      <c r="AE20" s="551">
        <v>0</v>
      </c>
      <c r="AF20" s="552">
        <v>0</v>
      </c>
      <c r="AG20" s="550">
        <v>0</v>
      </c>
      <c r="AH20" s="551">
        <v>0</v>
      </c>
      <c r="AI20" s="551">
        <v>0</v>
      </c>
      <c r="AJ20" s="551">
        <v>0</v>
      </c>
      <c r="AK20" s="551">
        <v>0</v>
      </c>
      <c r="AL20" s="551">
        <v>0</v>
      </c>
      <c r="AM20" s="551">
        <v>0</v>
      </c>
      <c r="AN20" s="551">
        <v>0</v>
      </c>
      <c r="AO20" s="551">
        <v>0</v>
      </c>
      <c r="AP20" s="551">
        <v>0</v>
      </c>
      <c r="AQ20" s="551">
        <v>0</v>
      </c>
      <c r="AR20" s="551">
        <v>0</v>
      </c>
      <c r="AS20" s="551">
        <v>0</v>
      </c>
      <c r="AT20" s="552">
        <v>0</v>
      </c>
      <c r="AU20" s="550">
        <v>0</v>
      </c>
      <c r="AV20" s="551">
        <v>0</v>
      </c>
      <c r="AW20" s="551">
        <v>0</v>
      </c>
      <c r="AX20" s="551">
        <v>0</v>
      </c>
      <c r="AY20" s="551">
        <v>0</v>
      </c>
      <c r="AZ20" s="551">
        <v>0</v>
      </c>
      <c r="BA20" s="551">
        <v>0</v>
      </c>
      <c r="BB20" s="551">
        <v>0</v>
      </c>
      <c r="BC20" s="551">
        <v>0</v>
      </c>
      <c r="BD20" s="551">
        <v>0</v>
      </c>
      <c r="BE20" s="551">
        <v>0</v>
      </c>
      <c r="BF20" s="551">
        <v>0</v>
      </c>
      <c r="BG20" s="552">
        <v>0</v>
      </c>
    </row>
    <row r="21" spans="1:59" s="524" customFormat="1" ht="16.8" thickBot="1">
      <c r="A21" s="558"/>
      <c r="B21" s="559" t="s">
        <v>152</v>
      </c>
      <c r="C21" s="560"/>
      <c r="D21" s="561">
        <v>56204811.779999964</v>
      </c>
      <c r="E21" s="562">
        <v>2733721.09</v>
      </c>
      <c r="F21" s="561">
        <v>2988309.9999999991</v>
      </c>
      <c r="G21" s="561">
        <v>3077609.5199999996</v>
      </c>
      <c r="H21" s="561">
        <v>2933933.6500000004</v>
      </c>
      <c r="I21" s="561">
        <v>3168526.2000000007</v>
      </c>
      <c r="J21" s="561">
        <v>3119814.53</v>
      </c>
      <c r="K21" s="561">
        <v>3185128.07</v>
      </c>
      <c r="L21" s="561">
        <v>3505990.4400000004</v>
      </c>
      <c r="M21" s="561">
        <v>3263075.7399999993</v>
      </c>
      <c r="N21" s="561">
        <v>3433445.48</v>
      </c>
      <c r="O21" s="561">
        <v>3519814.7800000003</v>
      </c>
      <c r="P21" s="561">
        <v>5024390.71</v>
      </c>
      <c r="Q21" s="561">
        <v>2999746.9909484899</v>
      </c>
      <c r="R21" s="563">
        <v>42953507.200948492</v>
      </c>
      <c r="S21" s="564">
        <v>2738421.32</v>
      </c>
      <c r="T21" s="565">
        <v>3012119.74</v>
      </c>
      <c r="U21" s="565">
        <v>3195263.36</v>
      </c>
      <c r="V21" s="565">
        <v>3096996.9700000007</v>
      </c>
      <c r="W21" s="565">
        <v>3104629.8799999994</v>
      </c>
      <c r="X21" s="565">
        <v>3264203.39</v>
      </c>
      <c r="Y21" s="565">
        <v>3130960.7699999996</v>
      </c>
      <c r="Z21" s="565">
        <v>3136293.9799999995</v>
      </c>
      <c r="AA21" s="565">
        <v>7008479.7699999996</v>
      </c>
      <c r="AB21" s="565">
        <v>3166577.5100000007</v>
      </c>
      <c r="AC21" s="565">
        <v>4521472.1099999994</v>
      </c>
      <c r="AD21" s="565">
        <v>4556751.4999999991</v>
      </c>
      <c r="AE21" s="565">
        <v>1571547.9399999995</v>
      </c>
      <c r="AF21" s="565">
        <v>45503718</v>
      </c>
      <c r="AG21" s="564">
        <v>3827123.8099999996</v>
      </c>
      <c r="AH21" s="565">
        <v>3699961</v>
      </c>
      <c r="AI21" s="565">
        <v>3301283</v>
      </c>
      <c r="AJ21" s="565">
        <v>3913263</v>
      </c>
      <c r="AK21" s="565">
        <v>3943826</v>
      </c>
      <c r="AL21" s="565">
        <v>6957616</v>
      </c>
      <c r="AM21" s="565">
        <v>4583645</v>
      </c>
      <c r="AN21" s="565">
        <v>4969046</v>
      </c>
      <c r="AO21" s="565">
        <v>3778234.6408539996</v>
      </c>
      <c r="AP21" s="565">
        <v>4983541</v>
      </c>
      <c r="AQ21" s="565">
        <v>4466509.8312060004</v>
      </c>
      <c r="AR21" s="565">
        <v>4532868</v>
      </c>
      <c r="AS21" s="565">
        <v>1382557.7179399985</v>
      </c>
      <c r="AT21" s="565">
        <v>54290920</v>
      </c>
      <c r="AU21" s="564">
        <v>3719615</v>
      </c>
      <c r="AV21" s="565">
        <v>4757290.3636363642</v>
      </c>
      <c r="AW21" s="565">
        <v>4757290.3636363642</v>
      </c>
      <c r="AX21" s="565">
        <v>4757290.3636363642</v>
      </c>
      <c r="AY21" s="565">
        <v>4757290.3636363642</v>
      </c>
      <c r="AZ21" s="565">
        <v>4757290.3636363642</v>
      </c>
      <c r="BA21" s="565">
        <v>4757290.3636363642</v>
      </c>
      <c r="BB21" s="565">
        <v>4757290.3636363642</v>
      </c>
      <c r="BC21" s="565">
        <v>4757290.3636363642</v>
      </c>
      <c r="BD21" s="565">
        <v>4757290.3636363642</v>
      </c>
      <c r="BE21" s="565">
        <v>4757290.3636363642</v>
      </c>
      <c r="BF21" s="565">
        <v>4757290.3636363642</v>
      </c>
      <c r="BG21" s="565">
        <v>56049809</v>
      </c>
    </row>
    <row r="22" spans="1:59" s="535" customFormat="1">
      <c r="D22" s="566"/>
      <c r="E22" s="567"/>
      <c r="F22" s="567"/>
      <c r="G22" s="567"/>
      <c r="H22" s="567"/>
      <c r="I22" s="567"/>
      <c r="J22" s="567"/>
      <c r="K22" s="567"/>
      <c r="L22" s="567"/>
      <c r="M22" s="567"/>
      <c r="N22" s="567"/>
      <c r="O22" s="567"/>
      <c r="P22" s="567"/>
      <c r="Q22" s="567"/>
      <c r="R22" s="567"/>
      <c r="S22" s="568"/>
      <c r="T22" s="568"/>
      <c r="U22" s="568"/>
      <c r="V22" s="568"/>
      <c r="W22" s="568"/>
      <c r="X22" s="568"/>
      <c r="Y22" s="568"/>
      <c r="Z22" s="568"/>
      <c r="AA22" s="568"/>
      <c r="AB22" s="568"/>
      <c r="AC22" s="568"/>
      <c r="AD22" s="568"/>
      <c r="AE22" s="568"/>
      <c r="AF22" s="568"/>
      <c r="AG22" s="568"/>
      <c r="AH22" s="568"/>
      <c r="AI22" s="568"/>
      <c r="AJ22" s="568"/>
      <c r="AK22" s="568"/>
      <c r="AL22" s="568"/>
      <c r="AM22" s="568"/>
      <c r="AN22" s="568"/>
      <c r="AO22" s="568"/>
      <c r="AP22" s="568"/>
      <c r="AQ22" s="568"/>
      <c r="AR22" s="568"/>
      <c r="AS22" s="568"/>
      <c r="AT22" s="568"/>
      <c r="AU22" s="568"/>
      <c r="AV22" s="568"/>
      <c r="AW22" s="568"/>
      <c r="AX22" s="568"/>
      <c r="AY22" s="568"/>
      <c r="AZ22" s="568"/>
      <c r="BA22" s="568"/>
      <c r="BB22" s="568"/>
      <c r="BC22" s="568"/>
      <c r="BD22" s="568"/>
      <c r="BE22" s="568"/>
      <c r="BF22" s="568"/>
      <c r="BG22" s="568"/>
    </row>
    <row r="23" spans="1:59" s="535" customFormat="1" ht="16.8" thickBot="1">
      <c r="E23" s="553"/>
      <c r="Q23" s="569"/>
      <c r="R23" s="570"/>
      <c r="S23" s="571"/>
      <c r="T23" s="571"/>
      <c r="U23" s="571"/>
      <c r="V23" s="571"/>
      <c r="W23" s="571"/>
      <c r="X23" s="571"/>
      <c r="Y23" s="571"/>
      <c r="Z23" s="571"/>
      <c r="AA23" s="571"/>
      <c r="AB23" s="571"/>
      <c r="AC23" s="571"/>
      <c r="AD23" s="571"/>
      <c r="AE23" s="571"/>
      <c r="AF23" s="571"/>
      <c r="AG23" s="571"/>
      <c r="AH23" s="571"/>
      <c r="AI23" s="571"/>
      <c r="AJ23" s="571"/>
      <c r="AK23" s="571"/>
      <c r="AL23" s="571"/>
      <c r="AM23" s="571"/>
      <c r="AN23" s="571"/>
      <c r="AO23" s="571"/>
      <c r="AP23" s="571"/>
      <c r="AQ23" s="571"/>
      <c r="AR23" s="571"/>
      <c r="AS23" s="571"/>
      <c r="AT23" s="571"/>
      <c r="AU23" s="571"/>
      <c r="AV23" s="571"/>
      <c r="AW23" s="571"/>
      <c r="AX23" s="571"/>
      <c r="AY23" s="571"/>
      <c r="AZ23" s="571"/>
      <c r="BA23" s="571"/>
      <c r="BB23" s="571"/>
      <c r="BC23" s="571"/>
      <c r="BD23" s="571"/>
      <c r="BE23" s="571"/>
      <c r="BF23" s="571"/>
      <c r="BG23" s="571"/>
    </row>
    <row r="24" spans="1:59" s="524" customFormat="1" ht="16.8" thickBot="1">
      <c r="D24" s="530"/>
      <c r="E24" s="532" t="s">
        <v>308</v>
      </c>
      <c r="F24" s="533"/>
      <c r="G24" s="533"/>
      <c r="H24" s="533"/>
      <c r="I24" s="533"/>
      <c r="J24" s="533"/>
      <c r="K24" s="533"/>
      <c r="L24" s="533"/>
      <c r="M24" s="533"/>
      <c r="N24" s="533"/>
      <c r="O24" s="533"/>
      <c r="P24" s="533"/>
      <c r="Q24" s="533"/>
      <c r="R24" s="534"/>
      <c r="S24" s="532" t="s">
        <v>309</v>
      </c>
      <c r="T24" s="572"/>
      <c r="U24" s="572"/>
      <c r="V24" s="572"/>
      <c r="W24" s="572"/>
      <c r="X24" s="572"/>
      <c r="Y24" s="533"/>
      <c r="Z24" s="572"/>
      <c r="AA24" s="572"/>
      <c r="AB24" s="572"/>
      <c r="AC24" s="572"/>
      <c r="AD24" s="572"/>
      <c r="AE24" s="572"/>
      <c r="AF24" s="573"/>
      <c r="AG24" s="532" t="s">
        <v>405</v>
      </c>
      <c r="AH24" s="572"/>
      <c r="AI24" s="572"/>
      <c r="AJ24" s="572"/>
      <c r="AK24" s="572"/>
      <c r="AL24" s="572"/>
      <c r="AM24" s="533"/>
      <c r="AN24" s="572"/>
      <c r="AO24" s="572"/>
      <c r="AP24" s="572"/>
      <c r="AQ24" s="572"/>
      <c r="AR24" s="572"/>
      <c r="AS24" s="572"/>
      <c r="AT24" s="573"/>
      <c r="AU24" s="532" t="s">
        <v>411</v>
      </c>
      <c r="AV24" s="572"/>
      <c r="AW24" s="572"/>
      <c r="AX24" s="572"/>
      <c r="AY24" s="572"/>
      <c r="AZ24" s="572"/>
      <c r="BA24" s="533"/>
      <c r="BB24" s="572"/>
      <c r="BC24" s="572"/>
      <c r="BD24" s="572"/>
      <c r="BE24" s="572"/>
      <c r="BF24" s="572"/>
      <c r="BG24" s="573"/>
    </row>
    <row r="25" spans="1:59" s="524" customFormat="1">
      <c r="A25" s="574" t="s">
        <v>343</v>
      </c>
      <c r="B25" s="536" t="s">
        <v>51</v>
      </c>
      <c r="C25" s="537" t="s">
        <v>311</v>
      </c>
      <c r="D25" s="540" t="s">
        <v>325</v>
      </c>
      <c r="E25" s="538" t="s">
        <v>312</v>
      </c>
      <c r="F25" s="539" t="s">
        <v>313</v>
      </c>
      <c r="G25" s="539" t="s">
        <v>314</v>
      </c>
      <c r="H25" s="539" t="s">
        <v>315</v>
      </c>
      <c r="I25" s="539" t="s">
        <v>316</v>
      </c>
      <c r="J25" s="539" t="s">
        <v>317</v>
      </c>
      <c r="K25" s="539" t="s">
        <v>318</v>
      </c>
      <c r="L25" s="539" t="s">
        <v>319</v>
      </c>
      <c r="M25" s="539" t="s">
        <v>320</v>
      </c>
      <c r="N25" s="539" t="s">
        <v>321</v>
      </c>
      <c r="O25" s="539" t="s">
        <v>322</v>
      </c>
      <c r="P25" s="539" t="s">
        <v>323</v>
      </c>
      <c r="Q25" s="539" t="s">
        <v>371</v>
      </c>
      <c r="R25" s="541" t="s">
        <v>326</v>
      </c>
      <c r="S25" s="575" t="s">
        <v>312</v>
      </c>
      <c r="T25" s="576" t="s">
        <v>313</v>
      </c>
      <c r="U25" s="576" t="s">
        <v>314</v>
      </c>
      <c r="V25" s="576" t="s">
        <v>315</v>
      </c>
      <c r="W25" s="576" t="s">
        <v>316</v>
      </c>
      <c r="X25" s="576" t="s">
        <v>317</v>
      </c>
      <c r="Y25" s="576" t="s">
        <v>318</v>
      </c>
      <c r="Z25" s="576" t="s">
        <v>319</v>
      </c>
      <c r="AA25" s="576" t="s">
        <v>320</v>
      </c>
      <c r="AB25" s="576" t="s">
        <v>321</v>
      </c>
      <c r="AC25" s="576" t="s">
        <v>322</v>
      </c>
      <c r="AD25" s="576" t="s">
        <v>323</v>
      </c>
      <c r="AE25" s="576" t="s">
        <v>382</v>
      </c>
      <c r="AF25" s="541" t="s">
        <v>327</v>
      </c>
      <c r="AG25" s="575" t="s">
        <v>312</v>
      </c>
      <c r="AH25" s="576" t="s">
        <v>313</v>
      </c>
      <c r="AI25" s="576" t="s">
        <v>314</v>
      </c>
      <c r="AJ25" s="576" t="s">
        <v>315</v>
      </c>
      <c r="AK25" s="576" t="s">
        <v>316</v>
      </c>
      <c r="AL25" s="576" t="s">
        <v>317</v>
      </c>
      <c r="AM25" s="576" t="s">
        <v>318</v>
      </c>
      <c r="AN25" s="576" t="s">
        <v>319</v>
      </c>
      <c r="AO25" s="576" t="s">
        <v>320</v>
      </c>
      <c r="AP25" s="576" t="s">
        <v>321</v>
      </c>
      <c r="AQ25" s="576" t="s">
        <v>322</v>
      </c>
      <c r="AR25" s="576" t="s">
        <v>323</v>
      </c>
      <c r="AS25" s="576" t="s">
        <v>506</v>
      </c>
      <c r="AT25" s="541" t="s">
        <v>404</v>
      </c>
      <c r="AU25" s="575" t="s">
        <v>312</v>
      </c>
      <c r="AV25" s="576" t="s">
        <v>313</v>
      </c>
      <c r="AW25" s="576" t="s">
        <v>314</v>
      </c>
      <c r="AX25" s="576" t="s">
        <v>315</v>
      </c>
      <c r="AY25" s="576" t="s">
        <v>316</v>
      </c>
      <c r="AZ25" s="576" t="s">
        <v>317</v>
      </c>
      <c r="BA25" s="576" t="s">
        <v>318</v>
      </c>
      <c r="BB25" s="576" t="s">
        <v>319</v>
      </c>
      <c r="BC25" s="576" t="s">
        <v>320</v>
      </c>
      <c r="BD25" s="576" t="s">
        <v>321</v>
      </c>
      <c r="BE25" s="576" t="s">
        <v>322</v>
      </c>
      <c r="BF25" s="576" t="s">
        <v>323</v>
      </c>
      <c r="BG25" s="541" t="s">
        <v>412</v>
      </c>
    </row>
    <row r="26" spans="1:59" ht="15" customHeight="1">
      <c r="A26" s="542" t="s">
        <v>4</v>
      </c>
      <c r="B26" s="535" t="s">
        <v>53</v>
      </c>
      <c r="C26" s="544" t="s">
        <v>52</v>
      </c>
      <c r="D26" s="547">
        <v>31041856.959999979</v>
      </c>
      <c r="E26" s="545">
        <v>1731197.0000000005</v>
      </c>
      <c r="F26" s="546">
        <v>1888278.0299999996</v>
      </c>
      <c r="G26" s="546">
        <v>1965189.2399999998</v>
      </c>
      <c r="H26" s="546">
        <v>1857166.1800000004</v>
      </c>
      <c r="I26" s="546">
        <v>2050522.1100000003</v>
      </c>
      <c r="J26" s="548">
        <v>2823876.4899999998</v>
      </c>
      <c r="K26" s="546">
        <v>114749.64</v>
      </c>
      <c r="L26" s="546">
        <v>124576.67999999998</v>
      </c>
      <c r="M26" s="546">
        <v>160433.68000000005</v>
      </c>
      <c r="N26" s="548">
        <v>91784.360000000015</v>
      </c>
      <c r="O26" s="546">
        <v>90404.759999999966</v>
      </c>
      <c r="P26" s="546">
        <v>6221269.040000001</v>
      </c>
      <c r="Q26" s="546">
        <v>8505226.7899999991</v>
      </c>
      <c r="R26" s="549">
        <v>27624674</v>
      </c>
      <c r="S26" s="550">
        <v>2550278.2199999993</v>
      </c>
      <c r="T26" s="551">
        <v>186813.43999999997</v>
      </c>
      <c r="U26" s="551">
        <v>169161.03</v>
      </c>
      <c r="V26" s="551">
        <v>161250.69</v>
      </c>
      <c r="W26" s="551">
        <v>133538.00999999998</v>
      </c>
      <c r="X26" s="551">
        <v>222450.41999999998</v>
      </c>
      <c r="Y26" s="551">
        <v>136098.25</v>
      </c>
      <c r="Z26" s="551">
        <v>186096.02999999988</v>
      </c>
      <c r="AA26" s="551">
        <v>6482479.3700000029</v>
      </c>
      <c r="AB26" s="551">
        <v>2950514.2600000002</v>
      </c>
      <c r="AC26" s="551">
        <v>4422970.5199999996</v>
      </c>
      <c r="AD26" s="551">
        <v>4244092.3399999989</v>
      </c>
      <c r="AE26" s="577">
        <v>7216875.4199999981</v>
      </c>
      <c r="AF26" s="549">
        <v>29062618</v>
      </c>
      <c r="AG26" s="550">
        <v>3613382.95</v>
      </c>
      <c r="AH26" s="551">
        <v>247703</v>
      </c>
      <c r="AI26" s="551">
        <v>-312268</v>
      </c>
      <c r="AJ26" s="551">
        <v>178401</v>
      </c>
      <c r="AK26" s="551">
        <v>234687</v>
      </c>
      <c r="AL26" s="551">
        <v>6554072</v>
      </c>
      <c r="AM26" s="551">
        <v>4327102</v>
      </c>
      <c r="AN26" s="551">
        <v>4691435</v>
      </c>
      <c r="AO26" s="551">
        <v>3582073.0300000012</v>
      </c>
      <c r="AP26" s="551">
        <v>4706255</v>
      </c>
      <c r="AQ26" s="551">
        <v>4460673.3499999996</v>
      </c>
      <c r="AR26" s="551">
        <v>6425354</v>
      </c>
      <c r="AS26" s="577">
        <v>-803821.32999999821</v>
      </c>
      <c r="AT26" s="549">
        <v>37905049</v>
      </c>
      <c r="AU26" s="550">
        <v>3507210</v>
      </c>
      <c r="AV26" s="551">
        <v>3266512</v>
      </c>
      <c r="AW26" s="551">
        <v>3266512</v>
      </c>
      <c r="AX26" s="551">
        <v>3266512</v>
      </c>
      <c r="AY26" s="551">
        <v>3266512</v>
      </c>
      <c r="AZ26" s="551">
        <v>3266512</v>
      </c>
      <c r="BA26" s="551">
        <v>3266512</v>
      </c>
      <c r="BB26" s="551">
        <v>3266512</v>
      </c>
      <c r="BC26" s="551">
        <v>3266512</v>
      </c>
      <c r="BD26" s="551">
        <v>3266512</v>
      </c>
      <c r="BE26" s="551">
        <v>3266512</v>
      </c>
      <c r="BF26" s="551">
        <v>3266512</v>
      </c>
      <c r="BG26" s="549">
        <v>39438842</v>
      </c>
    </row>
    <row r="27" spans="1:59" ht="15" customHeight="1">
      <c r="A27" s="542"/>
      <c r="B27" s="535" t="s">
        <v>55</v>
      </c>
      <c r="C27" s="544" t="s">
        <v>54</v>
      </c>
      <c r="D27" s="547">
        <v>4376750.0200000079</v>
      </c>
      <c r="E27" s="545">
        <v>106116.94</v>
      </c>
      <c r="F27" s="546">
        <v>118229.45</v>
      </c>
      <c r="G27" s="546">
        <v>119694.29</v>
      </c>
      <c r="H27" s="546">
        <v>116628.15999999999</v>
      </c>
      <c r="I27" s="546">
        <v>119271.23</v>
      </c>
      <c r="J27" s="548">
        <v>118265.14</v>
      </c>
      <c r="K27" s="546">
        <v>119020.43000000001</v>
      </c>
      <c r="L27" s="546">
        <v>120689.58999999998</v>
      </c>
      <c r="M27" s="546">
        <v>119317.62000000001</v>
      </c>
      <c r="N27" s="548">
        <v>120774.06000000001</v>
      </c>
      <c r="O27" s="546">
        <v>122715.11999999998</v>
      </c>
      <c r="P27" s="546">
        <v>83464.530000000028</v>
      </c>
      <c r="Q27" s="546">
        <v>-361974.56000000006</v>
      </c>
      <c r="R27" s="549">
        <v>1022212</v>
      </c>
      <c r="S27" s="550">
        <v>91791.610000000015</v>
      </c>
      <c r="T27" s="551">
        <v>101117.52</v>
      </c>
      <c r="U27" s="551">
        <v>107195.92000000001</v>
      </c>
      <c r="V27" s="551">
        <v>103863.15</v>
      </c>
      <c r="W27" s="551">
        <v>104219.64000000001</v>
      </c>
      <c r="X27" s="551">
        <v>109513.35000000002</v>
      </c>
      <c r="Y27" s="551">
        <v>104994.46</v>
      </c>
      <c r="Z27" s="551">
        <v>105220.13999999997</v>
      </c>
      <c r="AA27" s="551">
        <v>226273.1</v>
      </c>
      <c r="AB27" s="551">
        <v>106100.98</v>
      </c>
      <c r="AC27" s="551">
        <v>96455.910000000033</v>
      </c>
      <c r="AD27" s="551">
        <v>152877.47999999998</v>
      </c>
      <c r="AE27" s="551">
        <v>119468.73999999976</v>
      </c>
      <c r="AF27" s="549">
        <v>1529092</v>
      </c>
      <c r="AG27" s="550">
        <v>104414.93000000002</v>
      </c>
      <c r="AH27" s="551">
        <v>101101</v>
      </c>
      <c r="AI27" s="551">
        <v>90173</v>
      </c>
      <c r="AJ27" s="551">
        <v>106824</v>
      </c>
      <c r="AK27" s="551">
        <v>107720</v>
      </c>
      <c r="AL27" s="551">
        <v>190352</v>
      </c>
      <c r="AM27" s="551">
        <v>125209</v>
      </c>
      <c r="AN27" s="551">
        <v>135850</v>
      </c>
      <c r="AO27" s="551">
        <v>96201.819999999978</v>
      </c>
      <c r="AP27" s="551">
        <v>136187</v>
      </c>
      <c r="AQ27" s="551">
        <v>134057.14000000031</v>
      </c>
      <c r="AR27" s="551">
        <v>123898</v>
      </c>
      <c r="AS27" s="551">
        <v>32894.109999999637</v>
      </c>
      <c r="AT27" s="549">
        <v>1484882</v>
      </c>
      <c r="AU27" s="550">
        <v>106066</v>
      </c>
      <c r="AV27" s="551">
        <v>135578.54545454544</v>
      </c>
      <c r="AW27" s="551">
        <v>135578.54545454544</v>
      </c>
      <c r="AX27" s="551">
        <v>135578.54545454544</v>
      </c>
      <c r="AY27" s="551">
        <v>135578.54545454544</v>
      </c>
      <c r="AZ27" s="551">
        <v>135578.54545454544</v>
      </c>
      <c r="BA27" s="551">
        <v>135578.54545454544</v>
      </c>
      <c r="BB27" s="551">
        <v>135578.54545454544</v>
      </c>
      <c r="BC27" s="551">
        <v>135578.54545454544</v>
      </c>
      <c r="BD27" s="551">
        <v>135578.54545454544</v>
      </c>
      <c r="BE27" s="551">
        <v>135578.54545454544</v>
      </c>
      <c r="BF27" s="551">
        <v>135578.54545454544</v>
      </c>
      <c r="BG27" s="549">
        <v>1597430</v>
      </c>
    </row>
    <row r="28" spans="1:59" ht="15" customHeight="1">
      <c r="A28" s="542"/>
      <c r="B28" s="616" t="s">
        <v>89</v>
      </c>
      <c r="C28" s="544" t="s">
        <v>88</v>
      </c>
      <c r="D28" s="547">
        <v>0</v>
      </c>
      <c r="E28" s="545">
        <v>3941.31</v>
      </c>
      <c r="F28" s="546">
        <v>4113.84</v>
      </c>
      <c r="G28" s="546">
        <v>3941.31</v>
      </c>
      <c r="H28" s="546">
        <v>4603.16</v>
      </c>
      <c r="I28" s="546">
        <v>3941.31</v>
      </c>
      <c r="J28" s="548">
        <v>3941.31</v>
      </c>
      <c r="K28" s="546">
        <v>5102.46</v>
      </c>
      <c r="L28" s="546">
        <v>3941.31</v>
      </c>
      <c r="M28" s="546">
        <v>4920.6899999999987</v>
      </c>
      <c r="N28" s="548">
        <v>6468.4699999999993</v>
      </c>
      <c r="O28" s="546">
        <v>4131.3599999999997</v>
      </c>
      <c r="P28" s="546">
        <v>4563.83</v>
      </c>
      <c r="Q28" s="546">
        <v>714.63999999999942</v>
      </c>
      <c r="R28" s="549">
        <v>54325</v>
      </c>
      <c r="S28" s="550">
        <v>4559.7299999999996</v>
      </c>
      <c r="T28" s="551">
        <v>4131.3599999999997</v>
      </c>
      <c r="U28" s="551">
        <v>4131.3599999999997</v>
      </c>
      <c r="V28" s="551">
        <v>4131.3599999999997</v>
      </c>
      <c r="W28" s="551">
        <v>4151.3599999999997</v>
      </c>
      <c r="X28" s="551">
        <v>4151.3599999999997</v>
      </c>
      <c r="Y28" s="551">
        <v>6113.45</v>
      </c>
      <c r="Z28" s="551">
        <v>4151.3599999999997</v>
      </c>
      <c r="AA28" s="551">
        <v>6063.16</v>
      </c>
      <c r="AB28" s="551">
        <v>4151.3599999999997</v>
      </c>
      <c r="AC28" s="551">
        <v>4151.3599999999997</v>
      </c>
      <c r="AD28" s="551">
        <v>6904.83</v>
      </c>
      <c r="AE28" s="551"/>
      <c r="AF28" s="549">
        <v>57808</v>
      </c>
      <c r="AG28" s="550">
        <v>4912.6099999999997</v>
      </c>
      <c r="AH28" s="551">
        <v>4913</v>
      </c>
      <c r="AI28" s="551">
        <v>4913</v>
      </c>
      <c r="AJ28" s="551">
        <v>5505</v>
      </c>
      <c r="AK28" s="551">
        <v>5175</v>
      </c>
      <c r="AL28" s="551">
        <v>4913</v>
      </c>
      <c r="AM28" s="551">
        <v>5067</v>
      </c>
      <c r="AN28" s="551">
        <v>5913</v>
      </c>
      <c r="AO28" s="551">
        <v>4913</v>
      </c>
      <c r="AP28" s="551">
        <v>4913</v>
      </c>
      <c r="AQ28" s="551">
        <v>4913</v>
      </c>
      <c r="AR28" s="551">
        <v>4913</v>
      </c>
      <c r="AS28" s="551">
        <v>17457.39</v>
      </c>
      <c r="AT28" s="549">
        <v>78421</v>
      </c>
      <c r="AU28" s="550">
        <v>273</v>
      </c>
      <c r="AV28" s="551">
        <v>7104.363636363636</v>
      </c>
      <c r="AW28" s="551">
        <v>7104.363636363636</v>
      </c>
      <c r="AX28" s="551">
        <v>7104.363636363636</v>
      </c>
      <c r="AY28" s="551">
        <v>7104.363636363636</v>
      </c>
      <c r="AZ28" s="551">
        <v>7104.363636363636</v>
      </c>
      <c r="BA28" s="551">
        <v>7104.363636363636</v>
      </c>
      <c r="BB28" s="551">
        <v>7104.363636363636</v>
      </c>
      <c r="BC28" s="551">
        <v>7104.363636363636</v>
      </c>
      <c r="BD28" s="551">
        <v>7104.363636363636</v>
      </c>
      <c r="BE28" s="551">
        <v>7104.363636363636</v>
      </c>
      <c r="BF28" s="551">
        <v>7104.363636363636</v>
      </c>
      <c r="BG28" s="549">
        <v>78421</v>
      </c>
    </row>
    <row r="29" spans="1:59" s="584" customFormat="1">
      <c r="A29" s="578" t="s">
        <v>344</v>
      </c>
      <c r="B29" s="579"/>
      <c r="C29" s="580"/>
      <c r="D29" s="547">
        <v>35418606.979999989</v>
      </c>
      <c r="E29" s="581">
        <v>1841255.2500000005</v>
      </c>
      <c r="F29" s="547">
        <v>2010621.3199999996</v>
      </c>
      <c r="G29" s="547">
        <v>2088824.8399999999</v>
      </c>
      <c r="H29" s="547">
        <v>1978397.5000000002</v>
      </c>
      <c r="I29" s="547">
        <v>2173734.6500000004</v>
      </c>
      <c r="J29" s="547">
        <v>2946082.94</v>
      </c>
      <c r="K29" s="547">
        <v>238872.53</v>
      </c>
      <c r="L29" s="547">
        <v>249207.57999999996</v>
      </c>
      <c r="M29" s="547">
        <v>284671.99000000005</v>
      </c>
      <c r="N29" s="547">
        <v>219026.89000000004</v>
      </c>
      <c r="O29" s="547">
        <v>217251.23999999993</v>
      </c>
      <c r="P29" s="547">
        <v>6309297.4000000013</v>
      </c>
      <c r="Q29" s="547">
        <v>8143966.8699999982</v>
      </c>
      <c r="R29" s="549">
        <v>28701211</v>
      </c>
      <c r="S29" s="582">
        <v>2646629.5599999991</v>
      </c>
      <c r="T29" s="583">
        <v>292062.31999999995</v>
      </c>
      <c r="U29" s="583">
        <v>280488.31</v>
      </c>
      <c r="V29" s="583">
        <v>269245.19999999995</v>
      </c>
      <c r="W29" s="583">
        <v>241909.00999999998</v>
      </c>
      <c r="X29" s="583">
        <v>336115.13</v>
      </c>
      <c r="Y29" s="583">
        <v>247206.16000000003</v>
      </c>
      <c r="Z29" s="583">
        <v>295467.52999999985</v>
      </c>
      <c r="AA29" s="583">
        <v>6714815.6300000027</v>
      </c>
      <c r="AB29" s="583">
        <v>3060766.6</v>
      </c>
      <c r="AC29" s="583">
        <v>4523577.79</v>
      </c>
      <c r="AD29" s="583">
        <v>4403874.6499999985</v>
      </c>
      <c r="AE29" s="583">
        <v>7337360.1099999994</v>
      </c>
      <c r="AF29" s="615">
        <v>30649518</v>
      </c>
      <c r="AG29" s="582">
        <v>3722710.49</v>
      </c>
      <c r="AH29" s="583">
        <v>353717</v>
      </c>
      <c r="AI29" s="583">
        <v>-217182</v>
      </c>
      <c r="AJ29" s="583">
        <v>290730</v>
      </c>
      <c r="AK29" s="583">
        <v>347582</v>
      </c>
      <c r="AL29" s="583">
        <v>6749337</v>
      </c>
      <c r="AM29" s="583">
        <v>4457378</v>
      </c>
      <c r="AN29" s="583">
        <v>4833198</v>
      </c>
      <c r="AO29" s="583">
        <v>3683187.850000001</v>
      </c>
      <c r="AP29" s="583">
        <v>4847355</v>
      </c>
      <c r="AQ29" s="583">
        <v>4599643.49</v>
      </c>
      <c r="AR29" s="583">
        <v>6554165</v>
      </c>
      <c r="AS29" s="583">
        <v>-753469.82999999856</v>
      </c>
      <c r="AT29" s="615">
        <v>39468352</v>
      </c>
      <c r="AU29" s="582">
        <v>3613549</v>
      </c>
      <c r="AV29" s="583">
        <v>3409194.9090909092</v>
      </c>
      <c r="AW29" s="583">
        <v>3409194.9090909092</v>
      </c>
      <c r="AX29" s="583">
        <v>3409194.9090909092</v>
      </c>
      <c r="AY29" s="583">
        <v>3409194.9090909092</v>
      </c>
      <c r="AZ29" s="583">
        <v>3409194.9090909092</v>
      </c>
      <c r="BA29" s="583">
        <v>3409194.9090909092</v>
      </c>
      <c r="BB29" s="583">
        <v>3409194.9090909092</v>
      </c>
      <c r="BC29" s="583">
        <v>3409194.9090909092</v>
      </c>
      <c r="BD29" s="583">
        <v>3409194.9090909092</v>
      </c>
      <c r="BE29" s="583">
        <v>3409194.9090909092</v>
      </c>
      <c r="BF29" s="583">
        <v>3409194.9090909092</v>
      </c>
      <c r="BG29" s="615">
        <v>41114693</v>
      </c>
    </row>
    <row r="30" spans="1:59" ht="15" customHeight="1">
      <c r="A30" s="542" t="s">
        <v>200</v>
      </c>
      <c r="B30" s="535" t="s">
        <v>113</v>
      </c>
      <c r="C30" s="544" t="s">
        <v>115</v>
      </c>
      <c r="D30" s="547"/>
      <c r="E30" s="545"/>
      <c r="F30" s="546"/>
      <c r="G30" s="546"/>
      <c r="H30" s="546"/>
      <c r="I30" s="546"/>
      <c r="J30" s="548"/>
      <c r="K30" s="546"/>
      <c r="L30" s="546"/>
      <c r="M30" s="546"/>
      <c r="N30" s="548"/>
      <c r="O30" s="546"/>
      <c r="P30" s="546"/>
      <c r="Q30" s="546">
        <v>0</v>
      </c>
      <c r="R30" s="549"/>
      <c r="S30" s="550"/>
      <c r="T30" s="551"/>
      <c r="U30" s="551"/>
      <c r="V30" s="551"/>
      <c r="W30" s="551"/>
      <c r="X30" s="551"/>
      <c r="Y30" s="551"/>
      <c r="Z30" s="551"/>
      <c r="AA30" s="551"/>
      <c r="AB30" s="551"/>
      <c r="AC30" s="551"/>
      <c r="AD30" s="551"/>
      <c r="AE30" s="551">
        <v>0</v>
      </c>
      <c r="AF30" s="549">
        <v>0</v>
      </c>
      <c r="AG30" s="550">
        <v>0</v>
      </c>
      <c r="AH30" s="551">
        <v>0</v>
      </c>
      <c r="AI30" s="551">
        <v>0</v>
      </c>
      <c r="AJ30" s="551">
        <v>0</v>
      </c>
      <c r="AK30" s="551">
        <v>0</v>
      </c>
      <c r="AL30" s="551">
        <v>0</v>
      </c>
      <c r="AM30" s="551">
        <v>0</v>
      </c>
      <c r="AN30" s="551">
        <v>0</v>
      </c>
      <c r="AO30" s="551">
        <v>0</v>
      </c>
      <c r="AP30" s="551">
        <v>0</v>
      </c>
      <c r="AQ30" s="551">
        <v>0</v>
      </c>
      <c r="AR30" s="551">
        <v>0</v>
      </c>
      <c r="AS30" s="551">
        <v>0</v>
      </c>
      <c r="AT30" s="549">
        <v>0</v>
      </c>
      <c r="AU30" s="550">
        <v>0</v>
      </c>
      <c r="AV30" s="551">
        <v>0</v>
      </c>
      <c r="AW30" s="551">
        <v>0</v>
      </c>
      <c r="AX30" s="551">
        <v>0</v>
      </c>
      <c r="AY30" s="551">
        <v>0</v>
      </c>
      <c r="AZ30" s="551">
        <v>0</v>
      </c>
      <c r="BA30" s="551">
        <v>0</v>
      </c>
      <c r="BB30" s="551">
        <v>0</v>
      </c>
      <c r="BC30" s="551">
        <v>0</v>
      </c>
      <c r="BD30" s="551">
        <v>0</v>
      </c>
      <c r="BE30" s="551">
        <v>0</v>
      </c>
      <c r="BF30" s="551">
        <v>0</v>
      </c>
      <c r="BG30" s="549">
        <v>0</v>
      </c>
    </row>
    <row r="31" spans="1:59" ht="15" customHeight="1">
      <c r="A31" s="542"/>
      <c r="B31" s="535" t="s">
        <v>119</v>
      </c>
      <c r="C31" s="544" t="s">
        <v>345</v>
      </c>
      <c r="D31" s="547"/>
      <c r="E31" s="545"/>
      <c r="F31" s="546"/>
      <c r="G31" s="546"/>
      <c r="H31" s="546"/>
      <c r="I31" s="546"/>
      <c r="J31" s="548"/>
      <c r="K31" s="546"/>
      <c r="L31" s="546"/>
      <c r="M31" s="546"/>
      <c r="N31" s="548"/>
      <c r="O31" s="546"/>
      <c r="P31" s="546"/>
      <c r="Q31" s="546">
        <v>0</v>
      </c>
      <c r="R31" s="549"/>
      <c r="S31" s="550"/>
      <c r="T31" s="551"/>
      <c r="U31" s="551"/>
      <c r="V31" s="551"/>
      <c r="W31" s="551"/>
      <c r="X31" s="551"/>
      <c r="Y31" s="551"/>
      <c r="Z31" s="551"/>
      <c r="AA31" s="551"/>
      <c r="AB31" s="551"/>
      <c r="AC31" s="551"/>
      <c r="AD31" s="551"/>
      <c r="AE31" s="551">
        <v>0</v>
      </c>
      <c r="AF31" s="549">
        <v>0</v>
      </c>
      <c r="AG31" s="550">
        <v>0</v>
      </c>
      <c r="AH31" s="551">
        <v>0</v>
      </c>
      <c r="AI31" s="551">
        <v>0</v>
      </c>
      <c r="AJ31" s="551">
        <v>0</v>
      </c>
      <c r="AK31" s="551">
        <v>0</v>
      </c>
      <c r="AL31" s="551">
        <v>0</v>
      </c>
      <c r="AM31" s="551">
        <v>0</v>
      </c>
      <c r="AN31" s="551">
        <v>0</v>
      </c>
      <c r="AO31" s="551">
        <v>0</v>
      </c>
      <c r="AP31" s="551">
        <v>0</v>
      </c>
      <c r="AQ31" s="551">
        <v>0</v>
      </c>
      <c r="AR31" s="551">
        <v>0</v>
      </c>
      <c r="AS31" s="551">
        <v>0</v>
      </c>
      <c r="AT31" s="549">
        <v>0</v>
      </c>
      <c r="AU31" s="550">
        <v>0</v>
      </c>
      <c r="AV31" s="551">
        <v>0</v>
      </c>
      <c r="AW31" s="551">
        <v>0</v>
      </c>
      <c r="AX31" s="551">
        <v>0</v>
      </c>
      <c r="AY31" s="551">
        <v>0</v>
      </c>
      <c r="AZ31" s="551">
        <v>0</v>
      </c>
      <c r="BA31" s="551">
        <v>0</v>
      </c>
      <c r="BB31" s="551">
        <v>0</v>
      </c>
      <c r="BC31" s="551">
        <v>0</v>
      </c>
      <c r="BD31" s="551">
        <v>0</v>
      </c>
      <c r="BE31" s="551">
        <v>0</v>
      </c>
      <c r="BF31" s="551">
        <v>0</v>
      </c>
      <c r="BG31" s="549">
        <v>0</v>
      </c>
    </row>
    <row r="32" spans="1:59">
      <c r="A32" s="542"/>
      <c r="B32" s="535" t="s">
        <v>118</v>
      </c>
      <c r="C32" s="544" t="s">
        <v>346</v>
      </c>
      <c r="D32" s="547"/>
      <c r="E32" s="545"/>
      <c r="F32" s="546"/>
      <c r="G32" s="546"/>
      <c r="H32" s="546"/>
      <c r="I32" s="546"/>
      <c r="J32" s="548"/>
      <c r="K32" s="546"/>
      <c r="L32" s="546"/>
      <c r="M32" s="546"/>
      <c r="N32" s="548"/>
      <c r="O32" s="546"/>
      <c r="P32" s="546"/>
      <c r="Q32" s="546">
        <v>0</v>
      </c>
      <c r="R32" s="549"/>
      <c r="S32" s="550"/>
      <c r="T32" s="551"/>
      <c r="U32" s="551"/>
      <c r="V32" s="551"/>
      <c r="W32" s="551"/>
      <c r="X32" s="551"/>
      <c r="Y32" s="551"/>
      <c r="Z32" s="551"/>
      <c r="AA32" s="551"/>
      <c r="AB32" s="551"/>
      <c r="AC32" s="551"/>
      <c r="AD32" s="551"/>
      <c r="AE32" s="551">
        <v>0</v>
      </c>
      <c r="AF32" s="549">
        <v>0</v>
      </c>
      <c r="AG32" s="550">
        <v>0</v>
      </c>
      <c r="AH32" s="551">
        <v>0</v>
      </c>
      <c r="AI32" s="551">
        <v>0</v>
      </c>
      <c r="AJ32" s="551">
        <v>0</v>
      </c>
      <c r="AK32" s="551">
        <v>0</v>
      </c>
      <c r="AL32" s="551">
        <v>0</v>
      </c>
      <c r="AM32" s="551">
        <v>0</v>
      </c>
      <c r="AN32" s="551">
        <v>0</v>
      </c>
      <c r="AO32" s="551">
        <v>0</v>
      </c>
      <c r="AP32" s="551">
        <v>0</v>
      </c>
      <c r="AQ32" s="551">
        <v>0</v>
      </c>
      <c r="AR32" s="551">
        <v>0</v>
      </c>
      <c r="AS32" s="551">
        <v>0</v>
      </c>
      <c r="AT32" s="549">
        <v>0</v>
      </c>
      <c r="AU32" s="550">
        <v>0</v>
      </c>
      <c r="AV32" s="551">
        <v>0</v>
      </c>
      <c r="AW32" s="551">
        <v>0</v>
      </c>
      <c r="AX32" s="551">
        <v>0</v>
      </c>
      <c r="AY32" s="551">
        <v>0</v>
      </c>
      <c r="AZ32" s="551">
        <v>0</v>
      </c>
      <c r="BA32" s="551">
        <v>0</v>
      </c>
      <c r="BB32" s="551">
        <v>0</v>
      </c>
      <c r="BC32" s="551">
        <v>0</v>
      </c>
      <c r="BD32" s="551">
        <v>0</v>
      </c>
      <c r="BE32" s="551">
        <v>0</v>
      </c>
      <c r="BF32" s="551">
        <v>0</v>
      </c>
      <c r="BG32" s="549">
        <v>0</v>
      </c>
    </row>
    <row r="33" spans="1:59">
      <c r="A33" s="542"/>
      <c r="B33" s="535" t="s">
        <v>376</v>
      </c>
      <c r="C33" s="544" t="s">
        <v>378</v>
      </c>
      <c r="D33" s="547"/>
      <c r="E33" s="545"/>
      <c r="F33" s="546"/>
      <c r="G33" s="546"/>
      <c r="H33" s="546"/>
      <c r="I33" s="546"/>
      <c r="J33" s="546"/>
      <c r="K33" s="546"/>
      <c r="L33" s="546"/>
      <c r="M33" s="546"/>
      <c r="N33" s="546"/>
      <c r="O33" s="546"/>
      <c r="P33" s="546"/>
      <c r="Q33" s="546">
        <v>0</v>
      </c>
      <c r="R33" s="547"/>
      <c r="S33" s="550"/>
      <c r="T33" s="551"/>
      <c r="U33" s="551"/>
      <c r="V33" s="551"/>
      <c r="W33" s="551"/>
      <c r="X33" s="551"/>
      <c r="Y33" s="551"/>
      <c r="Z33" s="551"/>
      <c r="AA33" s="551"/>
      <c r="AB33" s="551"/>
      <c r="AC33" s="551"/>
      <c r="AD33" s="551"/>
      <c r="AE33" s="551">
        <v>0</v>
      </c>
      <c r="AF33" s="549">
        <v>0</v>
      </c>
      <c r="AG33" s="550">
        <v>0</v>
      </c>
      <c r="AH33" s="551">
        <v>0</v>
      </c>
      <c r="AI33" s="551">
        <v>0</v>
      </c>
      <c r="AJ33" s="551">
        <v>0</v>
      </c>
      <c r="AK33" s="551">
        <v>0</v>
      </c>
      <c r="AL33" s="551">
        <v>0</v>
      </c>
      <c r="AM33" s="551">
        <v>0</v>
      </c>
      <c r="AN33" s="551">
        <v>0</v>
      </c>
      <c r="AO33" s="551">
        <v>0</v>
      </c>
      <c r="AP33" s="551">
        <v>0</v>
      </c>
      <c r="AQ33" s="551">
        <v>0</v>
      </c>
      <c r="AR33" s="551">
        <v>0</v>
      </c>
      <c r="AS33" s="551">
        <v>0</v>
      </c>
      <c r="AT33" s="549">
        <v>0</v>
      </c>
      <c r="AU33" s="550">
        <v>0</v>
      </c>
      <c r="AV33" s="551">
        <v>0</v>
      </c>
      <c r="AW33" s="551">
        <v>0</v>
      </c>
      <c r="AX33" s="551">
        <v>0</v>
      </c>
      <c r="AY33" s="551">
        <v>0</v>
      </c>
      <c r="AZ33" s="551">
        <v>0</v>
      </c>
      <c r="BA33" s="551">
        <v>0</v>
      </c>
      <c r="BB33" s="551">
        <v>0</v>
      </c>
      <c r="BC33" s="551">
        <v>0</v>
      </c>
      <c r="BD33" s="551">
        <v>0</v>
      </c>
      <c r="BE33" s="551">
        <v>0</v>
      </c>
      <c r="BF33" s="551">
        <v>0</v>
      </c>
      <c r="BG33" s="549">
        <v>0</v>
      </c>
    </row>
    <row r="34" spans="1:59" ht="15" customHeight="1">
      <c r="A34" s="542"/>
      <c r="B34" s="535" t="s">
        <v>64</v>
      </c>
      <c r="C34" s="544" t="s">
        <v>63</v>
      </c>
      <c r="D34" s="547" t="s">
        <v>143</v>
      </c>
      <c r="E34" s="545"/>
      <c r="F34" s="546"/>
      <c r="G34" s="546"/>
      <c r="H34" s="546"/>
      <c r="I34" s="546"/>
      <c r="J34" s="548"/>
      <c r="K34" s="546"/>
      <c r="L34" s="546"/>
      <c r="M34" s="546"/>
      <c r="N34" s="548"/>
      <c r="O34" s="546"/>
      <c r="P34" s="546"/>
      <c r="Q34" s="546">
        <v>0</v>
      </c>
      <c r="R34" s="549"/>
      <c r="S34" s="550"/>
      <c r="T34" s="551"/>
      <c r="U34" s="551"/>
      <c r="V34" s="551"/>
      <c r="W34" s="551"/>
      <c r="X34" s="551"/>
      <c r="Y34" s="551"/>
      <c r="Z34" s="551"/>
      <c r="AA34" s="551"/>
      <c r="AB34" s="551"/>
      <c r="AC34" s="551"/>
      <c r="AD34" s="551"/>
      <c r="AE34" s="551">
        <v>0</v>
      </c>
      <c r="AF34" s="549" t="s">
        <v>508</v>
      </c>
      <c r="AG34" s="550">
        <v>0</v>
      </c>
      <c r="AH34" s="551">
        <v>0</v>
      </c>
      <c r="AI34" s="551">
        <v>0</v>
      </c>
      <c r="AJ34" s="551">
        <v>0</v>
      </c>
      <c r="AK34" s="551">
        <v>0</v>
      </c>
      <c r="AL34" s="551">
        <v>0</v>
      </c>
      <c r="AM34" s="551">
        <v>0</v>
      </c>
      <c r="AN34" s="551">
        <v>0</v>
      </c>
      <c r="AO34" s="551">
        <v>0</v>
      </c>
      <c r="AP34" s="551">
        <v>0</v>
      </c>
      <c r="AQ34" s="551">
        <v>0</v>
      </c>
      <c r="AR34" s="551">
        <v>0</v>
      </c>
      <c r="AS34" s="551">
        <v>0</v>
      </c>
      <c r="AT34" s="549">
        <v>0</v>
      </c>
      <c r="AU34" s="550">
        <v>0</v>
      </c>
      <c r="AV34" s="551">
        <v>0</v>
      </c>
      <c r="AW34" s="551">
        <v>0</v>
      </c>
      <c r="AX34" s="551">
        <v>0</v>
      </c>
      <c r="AY34" s="551">
        <v>0</v>
      </c>
      <c r="AZ34" s="551">
        <v>0</v>
      </c>
      <c r="BA34" s="551">
        <v>0</v>
      </c>
      <c r="BB34" s="551">
        <v>0</v>
      </c>
      <c r="BC34" s="551">
        <v>0</v>
      </c>
      <c r="BD34" s="551">
        <v>0</v>
      </c>
      <c r="BE34" s="551">
        <v>0</v>
      </c>
      <c r="BF34" s="551">
        <v>0</v>
      </c>
      <c r="BG34" s="549">
        <v>0</v>
      </c>
    </row>
    <row r="35" spans="1:59">
      <c r="A35" s="542"/>
      <c r="B35" s="535" t="s">
        <v>70</v>
      </c>
      <c r="C35" s="544" t="s">
        <v>69</v>
      </c>
      <c r="D35" s="547"/>
      <c r="E35" s="545"/>
      <c r="F35" s="546"/>
      <c r="G35" s="546"/>
      <c r="H35" s="546"/>
      <c r="I35" s="546"/>
      <c r="J35" s="546"/>
      <c r="K35" s="546"/>
      <c r="L35" s="546"/>
      <c r="M35" s="546"/>
      <c r="N35" s="546"/>
      <c r="O35" s="546"/>
      <c r="P35" s="546"/>
      <c r="Q35" s="546">
        <v>0</v>
      </c>
      <c r="R35" s="549"/>
      <c r="S35" s="550"/>
      <c r="T35" s="551"/>
      <c r="U35" s="551"/>
      <c r="V35" s="551"/>
      <c r="W35" s="551"/>
      <c r="X35" s="551"/>
      <c r="Y35" s="551"/>
      <c r="Z35" s="551"/>
      <c r="AA35" s="551"/>
      <c r="AB35" s="551"/>
      <c r="AC35" s="551"/>
      <c r="AD35" s="551"/>
      <c r="AE35" s="551">
        <v>0</v>
      </c>
      <c r="AF35" s="549">
        <v>0</v>
      </c>
      <c r="AG35" s="550">
        <v>0</v>
      </c>
      <c r="AH35" s="551">
        <v>0</v>
      </c>
      <c r="AI35" s="551">
        <v>0</v>
      </c>
      <c r="AJ35" s="551">
        <v>0</v>
      </c>
      <c r="AK35" s="551">
        <v>0</v>
      </c>
      <c r="AL35" s="551">
        <v>0</v>
      </c>
      <c r="AM35" s="551">
        <v>0</v>
      </c>
      <c r="AN35" s="551">
        <v>0</v>
      </c>
      <c r="AO35" s="551">
        <v>0</v>
      </c>
      <c r="AP35" s="551">
        <v>0</v>
      </c>
      <c r="AQ35" s="551">
        <v>0</v>
      </c>
      <c r="AR35" s="551">
        <v>0</v>
      </c>
      <c r="AS35" s="551">
        <v>0</v>
      </c>
      <c r="AT35" s="549">
        <v>0</v>
      </c>
      <c r="AU35" s="550">
        <v>0</v>
      </c>
      <c r="AV35" s="551">
        <v>0</v>
      </c>
      <c r="AW35" s="551">
        <v>0</v>
      </c>
      <c r="AX35" s="551">
        <v>0</v>
      </c>
      <c r="AY35" s="551">
        <v>0</v>
      </c>
      <c r="AZ35" s="551">
        <v>0</v>
      </c>
      <c r="BA35" s="551">
        <v>0</v>
      </c>
      <c r="BB35" s="551">
        <v>0</v>
      </c>
      <c r="BC35" s="551">
        <v>0</v>
      </c>
      <c r="BD35" s="551">
        <v>0</v>
      </c>
      <c r="BE35" s="551">
        <v>0</v>
      </c>
      <c r="BF35" s="551">
        <v>0</v>
      </c>
      <c r="BG35" s="549">
        <v>0</v>
      </c>
    </row>
    <row r="36" spans="1:59">
      <c r="A36" s="542"/>
      <c r="B36" s="535" t="s">
        <v>72</v>
      </c>
      <c r="C36" s="544" t="s">
        <v>71</v>
      </c>
      <c r="D36" s="547"/>
      <c r="E36" s="545"/>
      <c r="F36" s="546"/>
      <c r="G36" s="546"/>
      <c r="H36" s="546"/>
      <c r="I36" s="546"/>
      <c r="J36" s="546"/>
      <c r="K36" s="546"/>
      <c r="L36" s="546"/>
      <c r="M36" s="546"/>
      <c r="N36" s="548"/>
      <c r="O36" s="546"/>
      <c r="P36" s="546"/>
      <c r="Q36" s="546">
        <v>0</v>
      </c>
      <c r="R36" s="549"/>
      <c r="S36" s="550"/>
      <c r="T36" s="551"/>
      <c r="U36" s="551"/>
      <c r="V36" s="551"/>
      <c r="W36" s="551"/>
      <c r="X36" s="551"/>
      <c r="Y36" s="551"/>
      <c r="Z36" s="551"/>
      <c r="AA36" s="551"/>
      <c r="AB36" s="551"/>
      <c r="AC36" s="551"/>
      <c r="AD36" s="551"/>
      <c r="AE36" s="551">
        <v>0</v>
      </c>
      <c r="AF36" s="549">
        <v>0</v>
      </c>
      <c r="AG36" s="550">
        <v>0</v>
      </c>
      <c r="AH36" s="551">
        <v>0</v>
      </c>
      <c r="AI36" s="551">
        <v>0</v>
      </c>
      <c r="AJ36" s="551">
        <v>0</v>
      </c>
      <c r="AK36" s="551">
        <v>0</v>
      </c>
      <c r="AL36" s="551">
        <v>0</v>
      </c>
      <c r="AM36" s="551">
        <v>0</v>
      </c>
      <c r="AN36" s="551">
        <v>0</v>
      </c>
      <c r="AO36" s="551">
        <v>0</v>
      </c>
      <c r="AP36" s="551">
        <v>0</v>
      </c>
      <c r="AQ36" s="551">
        <v>0</v>
      </c>
      <c r="AR36" s="551">
        <v>0</v>
      </c>
      <c r="AS36" s="551">
        <v>0</v>
      </c>
      <c r="AT36" s="549">
        <v>0</v>
      </c>
      <c r="AU36" s="550">
        <v>0</v>
      </c>
      <c r="AV36" s="551">
        <v>0</v>
      </c>
      <c r="AW36" s="551">
        <v>0</v>
      </c>
      <c r="AX36" s="551">
        <v>0</v>
      </c>
      <c r="AY36" s="551">
        <v>0</v>
      </c>
      <c r="AZ36" s="551">
        <v>0</v>
      </c>
      <c r="BA36" s="551">
        <v>0</v>
      </c>
      <c r="BB36" s="551">
        <v>0</v>
      </c>
      <c r="BC36" s="551">
        <v>0</v>
      </c>
      <c r="BD36" s="551">
        <v>0</v>
      </c>
      <c r="BE36" s="551">
        <v>0</v>
      </c>
      <c r="BF36" s="551">
        <v>0</v>
      </c>
      <c r="BG36" s="549">
        <v>0</v>
      </c>
    </row>
    <row r="37" spans="1:59">
      <c r="A37" s="542"/>
      <c r="B37" s="535" t="s">
        <v>74</v>
      </c>
      <c r="C37" s="544" t="s">
        <v>73</v>
      </c>
      <c r="D37" s="547" t="s">
        <v>143</v>
      </c>
      <c r="E37" s="545"/>
      <c r="F37" s="546"/>
      <c r="G37" s="546"/>
      <c r="H37" s="546"/>
      <c r="I37" s="546"/>
      <c r="J37" s="546"/>
      <c r="K37" s="546"/>
      <c r="L37" s="546"/>
      <c r="M37" s="546"/>
      <c r="N37" s="548"/>
      <c r="O37" s="546"/>
      <c r="P37" s="546"/>
      <c r="Q37" s="546">
        <v>0</v>
      </c>
      <c r="R37" s="549"/>
      <c r="S37" s="550"/>
      <c r="T37" s="551"/>
      <c r="U37" s="551"/>
      <c r="V37" s="551"/>
      <c r="W37" s="551"/>
      <c r="X37" s="551"/>
      <c r="Y37" s="551"/>
      <c r="Z37" s="551"/>
      <c r="AA37" s="551"/>
      <c r="AB37" s="551"/>
      <c r="AC37" s="551"/>
      <c r="AD37" s="551"/>
      <c r="AE37" s="551">
        <v>0</v>
      </c>
      <c r="AF37" s="549">
        <v>0</v>
      </c>
      <c r="AG37" s="550">
        <v>0</v>
      </c>
      <c r="AH37" s="551">
        <v>0</v>
      </c>
      <c r="AI37" s="551">
        <v>0</v>
      </c>
      <c r="AJ37" s="551">
        <v>0</v>
      </c>
      <c r="AK37" s="551">
        <v>0</v>
      </c>
      <c r="AL37" s="551">
        <v>0</v>
      </c>
      <c r="AM37" s="551">
        <v>0</v>
      </c>
      <c r="AN37" s="551">
        <v>0</v>
      </c>
      <c r="AO37" s="551">
        <v>0</v>
      </c>
      <c r="AP37" s="551">
        <v>0</v>
      </c>
      <c r="AQ37" s="551">
        <v>0</v>
      </c>
      <c r="AR37" s="551">
        <v>0</v>
      </c>
      <c r="AS37" s="551">
        <v>0</v>
      </c>
      <c r="AT37" s="549">
        <v>0</v>
      </c>
      <c r="AU37" s="550">
        <v>0</v>
      </c>
      <c r="AV37" s="551">
        <v>0</v>
      </c>
      <c r="AW37" s="551">
        <v>0</v>
      </c>
      <c r="AX37" s="551">
        <v>0</v>
      </c>
      <c r="AY37" s="551">
        <v>0</v>
      </c>
      <c r="AZ37" s="551">
        <v>0</v>
      </c>
      <c r="BA37" s="551">
        <v>0</v>
      </c>
      <c r="BB37" s="551">
        <v>0</v>
      </c>
      <c r="BC37" s="551">
        <v>0</v>
      </c>
      <c r="BD37" s="551">
        <v>0</v>
      </c>
      <c r="BE37" s="551">
        <v>0</v>
      </c>
      <c r="BF37" s="551">
        <v>0</v>
      </c>
      <c r="BG37" s="549">
        <v>0</v>
      </c>
    </row>
    <row r="38" spans="1:59">
      <c r="A38" s="542"/>
      <c r="B38" s="535" t="s">
        <v>132</v>
      </c>
      <c r="C38" s="544" t="s">
        <v>347</v>
      </c>
      <c r="D38" s="547" t="s">
        <v>143</v>
      </c>
      <c r="E38" s="545"/>
      <c r="F38" s="546"/>
      <c r="G38" s="546"/>
      <c r="H38" s="546"/>
      <c r="I38" s="546"/>
      <c r="J38" s="546"/>
      <c r="K38" s="546"/>
      <c r="L38" s="546"/>
      <c r="M38" s="546"/>
      <c r="N38" s="548"/>
      <c r="O38" s="546"/>
      <c r="P38" s="546"/>
      <c r="Q38" s="546">
        <v>0</v>
      </c>
      <c r="R38" s="549"/>
      <c r="S38" s="550"/>
      <c r="T38" s="551"/>
      <c r="U38" s="551"/>
      <c r="V38" s="551"/>
      <c r="W38" s="551"/>
      <c r="X38" s="551"/>
      <c r="Y38" s="551"/>
      <c r="Z38" s="551"/>
      <c r="AA38" s="551"/>
      <c r="AB38" s="551"/>
      <c r="AC38" s="551"/>
      <c r="AD38" s="551"/>
      <c r="AE38" s="551">
        <v>0</v>
      </c>
      <c r="AF38" s="549">
        <v>0</v>
      </c>
      <c r="AG38" s="550">
        <v>0</v>
      </c>
      <c r="AH38" s="551">
        <v>0</v>
      </c>
      <c r="AI38" s="551">
        <v>0</v>
      </c>
      <c r="AJ38" s="551">
        <v>0</v>
      </c>
      <c r="AK38" s="551">
        <v>0</v>
      </c>
      <c r="AL38" s="551">
        <v>0</v>
      </c>
      <c r="AM38" s="551">
        <v>0</v>
      </c>
      <c r="AN38" s="551">
        <v>0</v>
      </c>
      <c r="AO38" s="551">
        <v>0</v>
      </c>
      <c r="AP38" s="551">
        <v>0</v>
      </c>
      <c r="AQ38" s="551">
        <v>0</v>
      </c>
      <c r="AR38" s="551">
        <v>0</v>
      </c>
      <c r="AS38" s="551">
        <v>0</v>
      </c>
      <c r="AT38" s="549">
        <v>0</v>
      </c>
      <c r="AU38" s="550">
        <v>0</v>
      </c>
      <c r="AV38" s="551">
        <v>0</v>
      </c>
      <c r="AW38" s="551">
        <v>0</v>
      </c>
      <c r="AX38" s="551">
        <v>0</v>
      </c>
      <c r="AY38" s="551">
        <v>0</v>
      </c>
      <c r="AZ38" s="551">
        <v>0</v>
      </c>
      <c r="BA38" s="551">
        <v>0</v>
      </c>
      <c r="BB38" s="551">
        <v>0</v>
      </c>
      <c r="BC38" s="551">
        <v>0</v>
      </c>
      <c r="BD38" s="551">
        <v>0</v>
      </c>
      <c r="BE38" s="551">
        <v>0</v>
      </c>
      <c r="BF38" s="551">
        <v>0</v>
      </c>
      <c r="BG38" s="549">
        <v>0</v>
      </c>
    </row>
    <row r="39" spans="1:59">
      <c r="A39" s="542"/>
      <c r="B39" s="535" t="s">
        <v>372</v>
      </c>
      <c r="C39" s="544" t="s">
        <v>370</v>
      </c>
      <c r="D39" s="547"/>
      <c r="E39" s="545"/>
      <c r="F39" s="546"/>
      <c r="G39" s="546"/>
      <c r="H39" s="546"/>
      <c r="I39" s="546"/>
      <c r="J39" s="546"/>
      <c r="K39" s="546"/>
      <c r="L39" s="546"/>
      <c r="M39" s="546"/>
      <c r="N39" s="546"/>
      <c r="O39" s="546"/>
      <c r="P39" s="546"/>
      <c r="Q39" s="546">
        <v>0</v>
      </c>
      <c r="R39" s="549"/>
      <c r="S39" s="550"/>
      <c r="T39" s="551"/>
      <c r="U39" s="551"/>
      <c r="V39" s="551"/>
      <c r="W39" s="551"/>
      <c r="X39" s="551"/>
      <c r="Y39" s="551"/>
      <c r="Z39" s="551"/>
      <c r="AA39" s="551"/>
      <c r="AB39" s="551"/>
      <c r="AC39" s="551"/>
      <c r="AD39" s="551"/>
      <c r="AE39" s="551">
        <v>0</v>
      </c>
      <c r="AF39" s="549">
        <v>0</v>
      </c>
      <c r="AG39" s="550">
        <v>0</v>
      </c>
      <c r="AH39" s="551">
        <v>0</v>
      </c>
      <c r="AI39" s="551">
        <v>0</v>
      </c>
      <c r="AJ39" s="551">
        <v>0</v>
      </c>
      <c r="AK39" s="551">
        <v>0</v>
      </c>
      <c r="AL39" s="551">
        <v>0</v>
      </c>
      <c r="AM39" s="551">
        <v>0</v>
      </c>
      <c r="AN39" s="551">
        <v>0</v>
      </c>
      <c r="AO39" s="551">
        <v>0</v>
      </c>
      <c r="AP39" s="551">
        <v>0</v>
      </c>
      <c r="AQ39" s="551">
        <v>0</v>
      </c>
      <c r="AR39" s="551">
        <v>0</v>
      </c>
      <c r="AS39" s="551">
        <v>0</v>
      </c>
      <c r="AT39" s="549">
        <v>0</v>
      </c>
      <c r="AU39" s="550">
        <v>0</v>
      </c>
      <c r="AV39" s="551">
        <v>0</v>
      </c>
      <c r="AW39" s="551">
        <v>0</v>
      </c>
      <c r="AX39" s="551">
        <v>0</v>
      </c>
      <c r="AY39" s="551">
        <v>0</v>
      </c>
      <c r="AZ39" s="551">
        <v>0</v>
      </c>
      <c r="BA39" s="551">
        <v>0</v>
      </c>
      <c r="BB39" s="551">
        <v>0</v>
      </c>
      <c r="BC39" s="551">
        <v>0</v>
      </c>
      <c r="BD39" s="551">
        <v>0</v>
      </c>
      <c r="BE39" s="551">
        <v>0</v>
      </c>
      <c r="BF39" s="551">
        <v>0</v>
      </c>
      <c r="BG39" s="549">
        <v>0</v>
      </c>
    </row>
    <row r="40" spans="1:59">
      <c r="A40" s="542"/>
      <c r="B40" s="535" t="s">
        <v>78</v>
      </c>
      <c r="C40" s="544" t="s">
        <v>348</v>
      </c>
      <c r="D40" s="547"/>
      <c r="E40" s="545"/>
      <c r="F40" s="546"/>
      <c r="G40" s="546"/>
      <c r="H40" s="546"/>
      <c r="I40" s="546"/>
      <c r="J40" s="546"/>
      <c r="K40" s="546"/>
      <c r="L40" s="546"/>
      <c r="M40" s="546"/>
      <c r="N40" s="548"/>
      <c r="O40" s="546"/>
      <c r="P40" s="546"/>
      <c r="Q40" s="546">
        <v>0</v>
      </c>
      <c r="R40" s="549"/>
      <c r="S40" s="550"/>
      <c r="T40" s="551"/>
      <c r="U40" s="551"/>
      <c r="V40" s="551"/>
      <c r="W40" s="551"/>
      <c r="X40" s="551"/>
      <c r="Y40" s="551"/>
      <c r="Z40" s="551"/>
      <c r="AA40" s="551"/>
      <c r="AB40" s="551"/>
      <c r="AC40" s="551"/>
      <c r="AD40" s="551"/>
      <c r="AE40" s="551">
        <v>0</v>
      </c>
      <c r="AF40" s="549">
        <v>0</v>
      </c>
      <c r="AG40" s="550">
        <v>0</v>
      </c>
      <c r="AH40" s="551">
        <v>0</v>
      </c>
      <c r="AI40" s="551">
        <v>0</v>
      </c>
      <c r="AJ40" s="551">
        <v>0</v>
      </c>
      <c r="AK40" s="551">
        <v>0</v>
      </c>
      <c r="AL40" s="551">
        <v>0</v>
      </c>
      <c r="AM40" s="551">
        <v>0</v>
      </c>
      <c r="AN40" s="551">
        <v>0</v>
      </c>
      <c r="AO40" s="551">
        <v>0</v>
      </c>
      <c r="AP40" s="551">
        <v>0</v>
      </c>
      <c r="AQ40" s="551">
        <v>0</v>
      </c>
      <c r="AR40" s="551">
        <v>0</v>
      </c>
      <c r="AS40" s="551">
        <v>0</v>
      </c>
      <c r="AT40" s="549">
        <v>0</v>
      </c>
      <c r="AU40" s="550">
        <v>0</v>
      </c>
      <c r="AV40" s="551">
        <v>0</v>
      </c>
      <c r="AW40" s="551">
        <v>0</v>
      </c>
      <c r="AX40" s="551">
        <v>0</v>
      </c>
      <c r="AY40" s="551">
        <v>0</v>
      </c>
      <c r="AZ40" s="551">
        <v>0</v>
      </c>
      <c r="BA40" s="551">
        <v>0</v>
      </c>
      <c r="BB40" s="551">
        <v>0</v>
      </c>
      <c r="BC40" s="551">
        <v>0</v>
      </c>
      <c r="BD40" s="551">
        <v>0</v>
      </c>
      <c r="BE40" s="551">
        <v>0</v>
      </c>
      <c r="BF40" s="551">
        <v>0</v>
      </c>
      <c r="BG40" s="549">
        <v>0</v>
      </c>
    </row>
    <row r="41" spans="1:59">
      <c r="A41" s="542"/>
      <c r="B41" s="585">
        <v>93.667000000000002</v>
      </c>
      <c r="C41" s="544" t="s">
        <v>81</v>
      </c>
      <c r="D41" s="547">
        <v>16409455.319999974</v>
      </c>
      <c r="E41" s="545">
        <v>786203.68</v>
      </c>
      <c r="F41" s="546">
        <v>859396.47999999986</v>
      </c>
      <c r="G41" s="546">
        <v>869011.2100000002</v>
      </c>
      <c r="H41" s="546">
        <v>838827.73</v>
      </c>
      <c r="I41" s="546">
        <v>875443.08000000019</v>
      </c>
      <c r="J41" s="546">
        <v>55371.810000000056</v>
      </c>
      <c r="K41" s="546">
        <v>2827143.83</v>
      </c>
      <c r="L41" s="546">
        <v>3136014.3600000003</v>
      </c>
      <c r="M41" s="546">
        <v>2858998.72</v>
      </c>
      <c r="N41" s="546">
        <v>3093553.49</v>
      </c>
      <c r="O41" s="546">
        <v>3179730.2699999996</v>
      </c>
      <c r="P41" s="546">
        <v>-1372785.4700000035</v>
      </c>
      <c r="Q41" s="546">
        <v>-4684920.1899999976</v>
      </c>
      <c r="R41" s="549">
        <v>13321989</v>
      </c>
      <c r="S41" s="550">
        <v>0</v>
      </c>
      <c r="T41" s="551">
        <v>2618939.8999999994</v>
      </c>
      <c r="U41" s="551">
        <v>2807579.1599999997</v>
      </c>
      <c r="V41" s="551">
        <v>2723888.62</v>
      </c>
      <c r="W41" s="551">
        <v>2758501.2100000004</v>
      </c>
      <c r="X41" s="551">
        <v>2818574.9100000006</v>
      </c>
      <c r="Y41" s="551">
        <v>2778760.1599999997</v>
      </c>
      <c r="Z41" s="551">
        <v>2735606.31</v>
      </c>
      <c r="AA41" s="551">
        <v>67391.529999999984</v>
      </c>
      <c r="AB41" s="551">
        <v>-289.74</v>
      </c>
      <c r="AC41" s="551">
        <v>-98560.950000000186</v>
      </c>
      <c r="AD41" s="551">
        <v>0</v>
      </c>
      <c r="AE41" s="551">
        <v>-5885282.1100000031</v>
      </c>
      <c r="AF41" s="549">
        <v>13325109</v>
      </c>
      <c r="AG41" s="550">
        <v>0</v>
      </c>
      <c r="AH41" s="551">
        <v>3245143</v>
      </c>
      <c r="AI41" s="551">
        <v>3428292</v>
      </c>
      <c r="AJ41" s="551">
        <v>3515708</v>
      </c>
      <c r="AK41" s="551">
        <v>3488524</v>
      </c>
      <c r="AL41" s="551">
        <v>17929</v>
      </c>
      <c r="AM41" s="551">
        <v>1059</v>
      </c>
      <c r="AN41" s="551">
        <v>0</v>
      </c>
      <c r="AO41" s="551">
        <v>-1154</v>
      </c>
      <c r="AP41" s="551">
        <v>0</v>
      </c>
      <c r="AQ41" s="551">
        <v>-267190.46999999695</v>
      </c>
      <c r="AR41" s="551">
        <v>-2145195</v>
      </c>
      <c r="AS41" s="551">
        <v>2054570.4699999969</v>
      </c>
      <c r="AT41" s="549">
        <v>13337686</v>
      </c>
      <c r="AU41" s="550">
        <v>0</v>
      </c>
      <c r="AV41" s="551">
        <v>1212516.9090909092</v>
      </c>
      <c r="AW41" s="551">
        <v>1212516.9090909092</v>
      </c>
      <c r="AX41" s="551">
        <v>1212516.9090909092</v>
      </c>
      <c r="AY41" s="551">
        <v>1212516.9090909092</v>
      </c>
      <c r="AZ41" s="551">
        <v>1212516.9090909092</v>
      </c>
      <c r="BA41" s="551">
        <v>1212516.9090909092</v>
      </c>
      <c r="BB41" s="551">
        <v>1212516.9090909092</v>
      </c>
      <c r="BC41" s="551">
        <v>1212516.9090909092</v>
      </c>
      <c r="BD41" s="551">
        <v>1212516.9090909092</v>
      </c>
      <c r="BE41" s="551">
        <v>1212516.9090909092</v>
      </c>
      <c r="BF41" s="551">
        <v>1212516.9090909092</v>
      </c>
      <c r="BG41" s="549">
        <v>13337686</v>
      </c>
    </row>
    <row r="42" spans="1:59">
      <c r="A42" s="542"/>
      <c r="B42" s="535" t="s">
        <v>141</v>
      </c>
      <c r="C42" s="544" t="s">
        <v>140</v>
      </c>
      <c r="D42" s="547"/>
      <c r="E42" s="545"/>
      <c r="F42" s="546"/>
      <c r="G42" s="546"/>
      <c r="H42" s="546"/>
      <c r="I42" s="546"/>
      <c r="J42" s="546"/>
      <c r="K42" s="546"/>
      <c r="L42" s="546"/>
      <c r="M42" s="546"/>
      <c r="N42" s="546"/>
      <c r="O42" s="546"/>
      <c r="P42" s="546"/>
      <c r="Q42" s="546">
        <v>0</v>
      </c>
      <c r="R42" s="549"/>
      <c r="S42" s="550"/>
      <c r="T42" s="551"/>
      <c r="U42" s="551"/>
      <c r="V42" s="551"/>
      <c r="W42" s="551"/>
      <c r="X42" s="551"/>
      <c r="Y42" s="551"/>
      <c r="Z42" s="551"/>
      <c r="AA42" s="551"/>
      <c r="AB42" s="551"/>
      <c r="AC42" s="551"/>
      <c r="AD42" s="551"/>
      <c r="AE42" s="551">
        <v>0</v>
      </c>
      <c r="AF42" s="549">
        <v>0</v>
      </c>
      <c r="AG42" s="550">
        <v>0</v>
      </c>
      <c r="AH42" s="551">
        <v>0</v>
      </c>
      <c r="AI42" s="551">
        <v>0</v>
      </c>
      <c r="AJ42" s="551">
        <v>0</v>
      </c>
      <c r="AK42" s="551">
        <v>0</v>
      </c>
      <c r="AL42" s="551">
        <v>0</v>
      </c>
      <c r="AM42" s="551">
        <v>0</v>
      </c>
      <c r="AN42" s="551">
        <v>0</v>
      </c>
      <c r="AO42" s="551">
        <v>0</v>
      </c>
      <c r="AP42" s="551">
        <v>0</v>
      </c>
      <c r="AQ42" s="551">
        <v>0</v>
      </c>
      <c r="AR42" s="551">
        <v>0</v>
      </c>
      <c r="AS42" s="551">
        <v>0</v>
      </c>
      <c r="AT42" s="549">
        <v>0</v>
      </c>
      <c r="AU42" s="550">
        <v>0</v>
      </c>
      <c r="AV42" s="551">
        <v>0</v>
      </c>
      <c r="AW42" s="551">
        <v>0</v>
      </c>
      <c r="AX42" s="551">
        <v>0</v>
      </c>
      <c r="AY42" s="551">
        <v>0</v>
      </c>
      <c r="AZ42" s="551">
        <v>0</v>
      </c>
      <c r="BA42" s="551">
        <v>0</v>
      </c>
      <c r="BB42" s="551">
        <v>0</v>
      </c>
      <c r="BC42" s="551">
        <v>0</v>
      </c>
      <c r="BD42" s="551">
        <v>0</v>
      </c>
      <c r="BE42" s="551">
        <v>0</v>
      </c>
      <c r="BF42" s="551">
        <v>0</v>
      </c>
      <c r="BG42" s="549">
        <v>0</v>
      </c>
    </row>
    <row r="43" spans="1:59" ht="15" customHeight="1">
      <c r="A43" s="542"/>
      <c r="B43" s="535" t="s">
        <v>125</v>
      </c>
      <c r="C43" s="544" t="s">
        <v>112</v>
      </c>
      <c r="D43" s="547">
        <v>4376750.0800000029</v>
      </c>
      <c r="E43" s="545">
        <v>106262.16</v>
      </c>
      <c r="F43" s="546">
        <v>118292.2</v>
      </c>
      <c r="G43" s="546">
        <v>119773.47</v>
      </c>
      <c r="H43" s="546">
        <v>116708.41999999998</v>
      </c>
      <c r="I43" s="546">
        <v>119348.47</v>
      </c>
      <c r="J43" s="548">
        <v>118359.78</v>
      </c>
      <c r="K43" s="546">
        <v>119111.71</v>
      </c>
      <c r="L43" s="546">
        <v>120768.49999999999</v>
      </c>
      <c r="M43" s="546">
        <v>119405.03000000001</v>
      </c>
      <c r="N43" s="548">
        <v>120865.10000000002</v>
      </c>
      <c r="O43" s="546">
        <v>122833.26999999997</v>
      </c>
      <c r="P43" s="546">
        <v>87878.779999999912</v>
      </c>
      <c r="Q43" s="546">
        <v>-459299.89000000013</v>
      </c>
      <c r="R43" s="549">
        <v>930307</v>
      </c>
      <c r="S43" s="550">
        <v>91791.760000000009</v>
      </c>
      <c r="T43" s="551">
        <v>101117.52000000002</v>
      </c>
      <c r="U43" s="551">
        <v>107195.89000000001</v>
      </c>
      <c r="V43" s="551">
        <v>103863.15</v>
      </c>
      <c r="W43" s="551">
        <v>104219.66000000002</v>
      </c>
      <c r="X43" s="551">
        <v>109513.35000000002</v>
      </c>
      <c r="Y43" s="551">
        <v>104994.45000000001</v>
      </c>
      <c r="Z43" s="551">
        <v>105220.13999999997</v>
      </c>
      <c r="AA43" s="551">
        <v>226272.61000000004</v>
      </c>
      <c r="AB43" s="551">
        <v>106100.65</v>
      </c>
      <c r="AC43" s="551">
        <v>96455.26999999996</v>
      </c>
      <c r="AD43" s="551">
        <v>152876.85</v>
      </c>
      <c r="AE43" s="551">
        <v>119469.69999999995</v>
      </c>
      <c r="AF43" s="549">
        <v>1529091</v>
      </c>
      <c r="AG43" s="550">
        <v>104413.34999999999</v>
      </c>
      <c r="AH43" s="551">
        <v>101101</v>
      </c>
      <c r="AI43" s="551">
        <v>90173</v>
      </c>
      <c r="AJ43" s="551">
        <v>106825</v>
      </c>
      <c r="AK43" s="551">
        <v>107720</v>
      </c>
      <c r="AL43" s="551">
        <v>190350</v>
      </c>
      <c r="AM43" s="551">
        <v>125208</v>
      </c>
      <c r="AN43" s="551">
        <v>135848</v>
      </c>
      <c r="AO43" s="551">
        <v>96201</v>
      </c>
      <c r="AP43" s="551">
        <v>136186</v>
      </c>
      <c r="AQ43" s="551">
        <v>134056.94000000015</v>
      </c>
      <c r="AR43" s="551">
        <v>123898</v>
      </c>
      <c r="AS43" s="551">
        <v>81457.70999999973</v>
      </c>
      <c r="AT43" s="549">
        <v>1484882</v>
      </c>
      <c r="AU43" s="550">
        <v>106066</v>
      </c>
      <c r="AV43" s="551">
        <v>135578.54545454544</v>
      </c>
      <c r="AW43" s="551">
        <v>135578.54545454544</v>
      </c>
      <c r="AX43" s="551">
        <v>135578.54545454544</v>
      </c>
      <c r="AY43" s="551">
        <v>135578.54545454544</v>
      </c>
      <c r="AZ43" s="551">
        <v>135578.54545454544</v>
      </c>
      <c r="BA43" s="551">
        <v>135578.54545454544</v>
      </c>
      <c r="BB43" s="551">
        <v>135578.54545454544</v>
      </c>
      <c r="BC43" s="551">
        <v>135578.54545454544</v>
      </c>
      <c r="BD43" s="551">
        <v>135578.54545454544</v>
      </c>
      <c r="BE43" s="551">
        <v>135578.54545454544</v>
      </c>
      <c r="BF43" s="551">
        <v>135578.54545454544</v>
      </c>
      <c r="BG43" s="549">
        <v>1597430</v>
      </c>
    </row>
    <row r="44" spans="1:59" s="584" customFormat="1">
      <c r="A44" s="578" t="s">
        <v>349</v>
      </c>
      <c r="B44" s="579"/>
      <c r="C44" s="580"/>
      <c r="D44" s="547">
        <v>20786205.399999976</v>
      </c>
      <c r="E44" s="581">
        <v>892465.84000000008</v>
      </c>
      <c r="F44" s="547">
        <v>977688.67999999982</v>
      </c>
      <c r="G44" s="547">
        <v>988784.68000000017</v>
      </c>
      <c r="H44" s="547">
        <v>955536.14999999991</v>
      </c>
      <c r="I44" s="547">
        <v>994791.55000000016</v>
      </c>
      <c r="J44" s="547">
        <v>173731.59000000005</v>
      </c>
      <c r="K44" s="547">
        <v>2946255.54</v>
      </c>
      <c r="L44" s="547">
        <v>3256782.8600000003</v>
      </c>
      <c r="M44" s="547">
        <v>2978403.75</v>
      </c>
      <c r="N44" s="547">
        <v>3214418.5900000003</v>
      </c>
      <c r="O44" s="547">
        <v>3302563.5399999996</v>
      </c>
      <c r="P44" s="547">
        <v>-1284906.6900000037</v>
      </c>
      <c r="Q44" s="547">
        <v>-5144220.0799999945</v>
      </c>
      <c r="R44" s="547">
        <v>14252296</v>
      </c>
      <c r="S44" s="582">
        <v>91791.760000000009</v>
      </c>
      <c r="T44" s="583">
        <v>2720057.4199999995</v>
      </c>
      <c r="U44" s="583">
        <v>2914775.05</v>
      </c>
      <c r="V44" s="583">
        <v>2827751.77</v>
      </c>
      <c r="W44" s="583">
        <v>2862720.8700000006</v>
      </c>
      <c r="X44" s="583">
        <v>2928088.2600000007</v>
      </c>
      <c r="Y44" s="583">
        <v>2883754.61</v>
      </c>
      <c r="Z44" s="583">
        <v>2840826.45</v>
      </c>
      <c r="AA44" s="583">
        <v>293664.14</v>
      </c>
      <c r="AB44" s="583">
        <v>105810.90999999999</v>
      </c>
      <c r="AC44" s="583">
        <v>-2105.6800000002258</v>
      </c>
      <c r="AD44" s="583">
        <v>152876.85</v>
      </c>
      <c r="AE44" s="583">
        <v>-5765812.4100000039</v>
      </c>
      <c r="AF44" s="615">
        <v>14854200</v>
      </c>
      <c r="AG44" s="582">
        <v>104413.34999999999</v>
      </c>
      <c r="AH44" s="583">
        <v>3346244</v>
      </c>
      <c r="AI44" s="583">
        <v>3518465</v>
      </c>
      <c r="AJ44" s="583">
        <v>3622533</v>
      </c>
      <c r="AK44" s="583">
        <v>3596244</v>
      </c>
      <c r="AL44" s="583">
        <v>208279</v>
      </c>
      <c r="AM44" s="583">
        <v>126267</v>
      </c>
      <c r="AN44" s="583">
        <v>135848</v>
      </c>
      <c r="AO44" s="583">
        <v>95047</v>
      </c>
      <c r="AP44" s="583">
        <v>136186</v>
      </c>
      <c r="AQ44" s="583">
        <v>-133133.5299999968</v>
      </c>
      <c r="AR44" s="583">
        <v>-2021297</v>
      </c>
      <c r="AS44" s="583">
        <v>2136028.1799999969</v>
      </c>
      <c r="AT44" s="615">
        <v>14822568</v>
      </c>
      <c r="AU44" s="582">
        <v>106066</v>
      </c>
      <c r="AV44" s="583">
        <v>1348095.4545454546</v>
      </c>
      <c r="AW44" s="583">
        <v>1348095.4545454546</v>
      </c>
      <c r="AX44" s="583">
        <v>1348095.4545454546</v>
      </c>
      <c r="AY44" s="583">
        <v>1348095.4545454546</v>
      </c>
      <c r="AZ44" s="583">
        <v>1348095.4545454546</v>
      </c>
      <c r="BA44" s="583">
        <v>1348095.4545454546</v>
      </c>
      <c r="BB44" s="583">
        <v>1348095.4545454546</v>
      </c>
      <c r="BC44" s="583">
        <v>1348095.4545454546</v>
      </c>
      <c r="BD44" s="583">
        <v>1348095.4545454546</v>
      </c>
      <c r="BE44" s="583">
        <v>1348095.4545454546</v>
      </c>
      <c r="BF44" s="583">
        <v>1348095.4545454546</v>
      </c>
      <c r="BG44" s="615">
        <v>14935116</v>
      </c>
    </row>
    <row r="45" spans="1:59" ht="15" customHeight="1">
      <c r="A45" s="542" t="s">
        <v>34</v>
      </c>
      <c r="B45" s="535" t="s">
        <v>87</v>
      </c>
      <c r="C45" s="544" t="s">
        <v>86</v>
      </c>
      <c r="D45" s="547"/>
      <c r="E45" s="545">
        <v>0</v>
      </c>
      <c r="F45" s="546">
        <v>0</v>
      </c>
      <c r="G45" s="546">
        <v>0</v>
      </c>
      <c r="H45" s="546">
        <v>0</v>
      </c>
      <c r="I45" s="546">
        <v>0</v>
      </c>
      <c r="J45" s="548">
        <v>0</v>
      </c>
      <c r="K45" s="546">
        <v>0</v>
      </c>
      <c r="L45" s="546">
        <v>0</v>
      </c>
      <c r="M45" s="546">
        <v>0</v>
      </c>
      <c r="N45" s="548">
        <v>0</v>
      </c>
      <c r="O45" s="546">
        <v>0</v>
      </c>
      <c r="P45" s="546">
        <v>0</v>
      </c>
      <c r="Q45" s="547">
        <v>0</v>
      </c>
      <c r="R45" s="549">
        <v>0</v>
      </c>
      <c r="S45" s="550">
        <v>0</v>
      </c>
      <c r="T45" s="551">
        <v>0</v>
      </c>
      <c r="U45" s="551">
        <v>0</v>
      </c>
      <c r="V45" s="551">
        <v>0</v>
      </c>
      <c r="W45" s="551">
        <v>0</v>
      </c>
      <c r="X45" s="551">
        <v>0</v>
      </c>
      <c r="Y45" s="551">
        <v>0</v>
      </c>
      <c r="Z45" s="551">
        <v>0</v>
      </c>
      <c r="AA45" s="551">
        <v>0</v>
      </c>
      <c r="AB45" s="551">
        <v>0</v>
      </c>
      <c r="AC45" s="551">
        <v>0</v>
      </c>
      <c r="AD45" s="551">
        <v>0</v>
      </c>
      <c r="AE45" s="551"/>
      <c r="AF45" s="549">
        <v>0</v>
      </c>
      <c r="AG45" s="550">
        <v>0</v>
      </c>
      <c r="AH45" s="551">
        <v>0</v>
      </c>
      <c r="AI45" s="551">
        <v>0</v>
      </c>
      <c r="AJ45" s="551">
        <v>0</v>
      </c>
      <c r="AK45" s="551">
        <v>0</v>
      </c>
      <c r="AL45" s="551">
        <v>0</v>
      </c>
      <c r="AM45" s="551">
        <v>0</v>
      </c>
      <c r="AN45" s="551">
        <v>0</v>
      </c>
      <c r="AO45" s="551">
        <v>0</v>
      </c>
      <c r="AP45" s="551">
        <v>0</v>
      </c>
      <c r="AQ45" s="551">
        <v>0</v>
      </c>
      <c r="AR45" s="551">
        <v>0</v>
      </c>
      <c r="AS45" s="551">
        <v>0</v>
      </c>
      <c r="AT45" s="549">
        <v>0</v>
      </c>
      <c r="AU45" s="550">
        <v>0</v>
      </c>
      <c r="AV45" s="551">
        <v>0</v>
      </c>
      <c r="AW45" s="551">
        <v>0</v>
      </c>
      <c r="AX45" s="551">
        <v>0</v>
      </c>
      <c r="AY45" s="551">
        <v>0</v>
      </c>
      <c r="AZ45" s="551">
        <v>0</v>
      </c>
      <c r="BA45" s="551">
        <v>0</v>
      </c>
      <c r="BB45" s="551">
        <v>0</v>
      </c>
      <c r="BC45" s="551">
        <v>0</v>
      </c>
      <c r="BD45" s="551">
        <v>0</v>
      </c>
      <c r="BE45" s="551">
        <v>0</v>
      </c>
      <c r="BF45" s="551">
        <v>0</v>
      </c>
      <c r="BG45" s="549">
        <v>0</v>
      </c>
    </row>
    <row r="46" spans="1:59" ht="15" customHeight="1">
      <c r="A46" s="542"/>
      <c r="B46" s="535" t="s">
        <v>155</v>
      </c>
      <c r="C46" s="544" t="s">
        <v>156</v>
      </c>
      <c r="D46" s="547"/>
      <c r="E46" s="545">
        <v>0</v>
      </c>
      <c r="F46" s="546">
        <v>0</v>
      </c>
      <c r="G46" s="546">
        <v>0</v>
      </c>
      <c r="H46" s="546">
        <v>0</v>
      </c>
      <c r="I46" s="546">
        <v>0</v>
      </c>
      <c r="J46" s="546">
        <v>0</v>
      </c>
      <c r="K46" s="546">
        <v>0</v>
      </c>
      <c r="L46" s="546">
        <v>0</v>
      </c>
      <c r="M46" s="546">
        <v>0</v>
      </c>
      <c r="N46" s="546">
        <v>0</v>
      </c>
      <c r="O46" s="546">
        <v>0</v>
      </c>
      <c r="P46" s="546">
        <v>0</v>
      </c>
      <c r="Q46" s="547">
        <v>0</v>
      </c>
      <c r="R46" s="549">
        <v>0</v>
      </c>
      <c r="S46" s="550">
        <v>0</v>
      </c>
      <c r="T46" s="551">
        <v>0</v>
      </c>
      <c r="U46" s="551">
        <v>0</v>
      </c>
      <c r="V46" s="551">
        <v>0</v>
      </c>
      <c r="W46" s="551">
        <v>0</v>
      </c>
      <c r="X46" s="551">
        <v>0</v>
      </c>
      <c r="Y46" s="551">
        <v>0</v>
      </c>
      <c r="Z46" s="551">
        <v>0</v>
      </c>
      <c r="AA46" s="551">
        <v>0</v>
      </c>
      <c r="AB46" s="551">
        <v>0</v>
      </c>
      <c r="AC46" s="551">
        <v>0</v>
      </c>
      <c r="AD46" s="551">
        <v>0</v>
      </c>
      <c r="AE46" s="551"/>
      <c r="AF46" s="549">
        <v>0</v>
      </c>
      <c r="AG46" s="550">
        <v>0</v>
      </c>
      <c r="AH46" s="551">
        <v>0</v>
      </c>
      <c r="AI46" s="551">
        <v>0</v>
      </c>
      <c r="AJ46" s="551">
        <v>0</v>
      </c>
      <c r="AK46" s="551">
        <v>0</v>
      </c>
      <c r="AL46" s="551">
        <v>0</v>
      </c>
      <c r="AM46" s="551">
        <v>0</v>
      </c>
      <c r="AN46" s="551">
        <v>0</v>
      </c>
      <c r="AO46" s="551">
        <v>0</v>
      </c>
      <c r="AP46" s="551">
        <v>0</v>
      </c>
      <c r="AQ46" s="551">
        <v>0</v>
      </c>
      <c r="AR46" s="551">
        <v>0</v>
      </c>
      <c r="AS46" s="551">
        <v>0</v>
      </c>
      <c r="AT46" s="549">
        <v>0</v>
      </c>
      <c r="AU46" s="550">
        <v>0</v>
      </c>
      <c r="AV46" s="551">
        <v>0</v>
      </c>
      <c r="AW46" s="551">
        <v>0</v>
      </c>
      <c r="AX46" s="551">
        <v>0</v>
      </c>
      <c r="AY46" s="551">
        <v>0</v>
      </c>
      <c r="AZ46" s="551">
        <v>0</v>
      </c>
      <c r="BA46" s="551">
        <v>0</v>
      </c>
      <c r="BB46" s="551">
        <v>0</v>
      </c>
      <c r="BC46" s="551">
        <v>0</v>
      </c>
      <c r="BD46" s="551">
        <v>0</v>
      </c>
      <c r="BE46" s="551">
        <v>0</v>
      </c>
      <c r="BF46" s="551">
        <v>0</v>
      </c>
      <c r="BG46" s="549">
        <v>0</v>
      </c>
    </row>
    <row r="47" spans="1:59" s="524" customFormat="1" ht="15" customHeight="1">
      <c r="A47" s="542" t="s">
        <v>350</v>
      </c>
      <c r="B47" s="535"/>
      <c r="C47" s="544"/>
      <c r="D47" s="547"/>
      <c r="E47" s="586">
        <v>0</v>
      </c>
      <c r="F47" s="587">
        <v>0</v>
      </c>
      <c r="G47" s="587">
        <v>0</v>
      </c>
      <c r="H47" s="587">
        <v>0</v>
      </c>
      <c r="I47" s="587">
        <v>0</v>
      </c>
      <c r="J47" s="566">
        <v>0</v>
      </c>
      <c r="K47" s="587">
        <v>0</v>
      </c>
      <c r="L47" s="587">
        <v>0</v>
      </c>
      <c r="M47" s="587">
        <v>0</v>
      </c>
      <c r="N47" s="587">
        <v>0</v>
      </c>
      <c r="O47" s="587">
        <v>0</v>
      </c>
      <c r="P47" s="587">
        <v>0</v>
      </c>
      <c r="Q47" s="547">
        <v>0</v>
      </c>
      <c r="R47" s="549">
        <v>0</v>
      </c>
      <c r="S47" s="586">
        <v>0</v>
      </c>
      <c r="T47" s="587">
        <v>0</v>
      </c>
      <c r="U47" s="587">
        <v>0</v>
      </c>
      <c r="V47" s="587">
        <v>0</v>
      </c>
      <c r="W47" s="587">
        <v>0</v>
      </c>
      <c r="X47" s="587">
        <v>0</v>
      </c>
      <c r="Y47" s="587">
        <v>0</v>
      </c>
      <c r="Z47" s="587">
        <v>0</v>
      </c>
      <c r="AA47" s="587">
        <v>0</v>
      </c>
      <c r="AB47" s="587">
        <v>0</v>
      </c>
      <c r="AC47" s="587">
        <v>0</v>
      </c>
      <c r="AD47" s="587">
        <v>0</v>
      </c>
      <c r="AE47" s="587"/>
      <c r="AF47" s="549">
        <v>0</v>
      </c>
      <c r="AG47" s="586">
        <v>0</v>
      </c>
      <c r="AH47" s="587">
        <v>0</v>
      </c>
      <c r="AI47" s="587">
        <v>0</v>
      </c>
      <c r="AJ47" s="587">
        <v>0</v>
      </c>
      <c r="AK47" s="587">
        <v>0</v>
      </c>
      <c r="AL47" s="587">
        <v>0</v>
      </c>
      <c r="AM47" s="587">
        <v>0</v>
      </c>
      <c r="AN47" s="587">
        <v>0</v>
      </c>
      <c r="AO47" s="587">
        <v>0</v>
      </c>
      <c r="AP47" s="587">
        <v>0</v>
      </c>
      <c r="AQ47" s="587">
        <v>0</v>
      </c>
      <c r="AR47" s="587">
        <v>0</v>
      </c>
      <c r="AS47" s="587">
        <v>0</v>
      </c>
      <c r="AT47" s="549">
        <v>0</v>
      </c>
      <c r="AU47" s="586">
        <v>0</v>
      </c>
      <c r="AV47" s="587">
        <v>0</v>
      </c>
      <c r="AW47" s="587">
        <v>0</v>
      </c>
      <c r="AX47" s="587">
        <v>0</v>
      </c>
      <c r="AY47" s="587">
        <v>0</v>
      </c>
      <c r="AZ47" s="587">
        <v>0</v>
      </c>
      <c r="BA47" s="587">
        <v>0</v>
      </c>
      <c r="BB47" s="587">
        <v>0</v>
      </c>
      <c r="BC47" s="587">
        <v>0</v>
      </c>
      <c r="BD47" s="587">
        <v>0</v>
      </c>
      <c r="BE47" s="587">
        <v>0</v>
      </c>
      <c r="BF47" s="587">
        <v>0</v>
      </c>
      <c r="BG47" s="549">
        <v>0</v>
      </c>
    </row>
    <row r="48" spans="1:59" s="524" customFormat="1" ht="16.8" thickBot="1">
      <c r="A48" s="588" t="s">
        <v>152</v>
      </c>
      <c r="B48" s="559"/>
      <c r="C48" s="560"/>
      <c r="D48" s="590">
        <v>56204812.379999965</v>
      </c>
      <c r="E48" s="589">
        <v>2733721.0900000008</v>
      </c>
      <c r="F48" s="590">
        <v>2988309.9999999995</v>
      </c>
      <c r="G48" s="590">
        <v>3077609.52</v>
      </c>
      <c r="H48" s="590">
        <v>2933933.6500000004</v>
      </c>
      <c r="I48" s="590">
        <v>3168526.2000000007</v>
      </c>
      <c r="J48" s="590">
        <v>3119814.53</v>
      </c>
      <c r="K48" s="590">
        <v>3185128.07</v>
      </c>
      <c r="L48" s="590">
        <v>3505990.4400000004</v>
      </c>
      <c r="M48" s="590">
        <v>3263075.74</v>
      </c>
      <c r="N48" s="590">
        <v>3433445.4800000004</v>
      </c>
      <c r="O48" s="590">
        <v>3519814.7799999993</v>
      </c>
      <c r="P48" s="590">
        <v>5024390.7099999972</v>
      </c>
      <c r="Q48" s="590">
        <v>2999746.7900000038</v>
      </c>
      <c r="R48" s="549">
        <v>42953507</v>
      </c>
      <c r="S48" s="590">
        <v>2738421.3199999994</v>
      </c>
      <c r="T48" s="590">
        <v>3012119.7399999993</v>
      </c>
      <c r="U48" s="590">
        <v>3195263.36</v>
      </c>
      <c r="V48" s="590">
        <v>3096996.9699999997</v>
      </c>
      <c r="W48" s="590">
        <v>3104629.8800000004</v>
      </c>
      <c r="X48" s="590">
        <v>3264203.3900000006</v>
      </c>
      <c r="Y48" s="590">
        <v>3130960.77</v>
      </c>
      <c r="Z48" s="590">
        <v>3136293.98</v>
      </c>
      <c r="AA48" s="590">
        <v>7008479.7700000023</v>
      </c>
      <c r="AB48" s="590">
        <v>3166577.5100000002</v>
      </c>
      <c r="AC48" s="590">
        <v>4521472.1099999994</v>
      </c>
      <c r="AD48" s="590">
        <v>4556751.4999999981</v>
      </c>
      <c r="AE48" s="590">
        <v>1571547.700000003</v>
      </c>
      <c r="AF48" s="591">
        <v>45503718</v>
      </c>
      <c r="AG48" s="590">
        <v>3827123.8400000003</v>
      </c>
      <c r="AH48" s="590">
        <v>3699961</v>
      </c>
      <c r="AI48" s="590">
        <v>3301283</v>
      </c>
      <c r="AJ48" s="590">
        <v>3913263</v>
      </c>
      <c r="AK48" s="590">
        <v>3943826</v>
      </c>
      <c r="AL48" s="590">
        <v>6957616</v>
      </c>
      <c r="AM48" s="590">
        <v>4583645</v>
      </c>
      <c r="AN48" s="590">
        <v>4969046</v>
      </c>
      <c r="AO48" s="590">
        <v>3778234.850000001</v>
      </c>
      <c r="AP48" s="590">
        <v>4983541</v>
      </c>
      <c r="AQ48" s="590">
        <v>4466509.9600000037</v>
      </c>
      <c r="AR48" s="590">
        <v>4532868</v>
      </c>
      <c r="AS48" s="590">
        <v>1382558.349999994</v>
      </c>
      <c r="AT48" s="591">
        <v>54290920</v>
      </c>
      <c r="AU48" s="590">
        <v>3719615</v>
      </c>
      <c r="AV48" s="590">
        <v>4757290.3636363633</v>
      </c>
      <c r="AW48" s="590">
        <v>4757290.3636363633</v>
      </c>
      <c r="AX48" s="590">
        <v>4757290.3636363633</v>
      </c>
      <c r="AY48" s="590">
        <v>4757290.3636363633</v>
      </c>
      <c r="AZ48" s="590">
        <v>4757290.3636363633</v>
      </c>
      <c r="BA48" s="590">
        <v>4757290.3636363633</v>
      </c>
      <c r="BB48" s="590">
        <v>4757290.3636363633</v>
      </c>
      <c r="BC48" s="590">
        <v>4757290.3636363633</v>
      </c>
      <c r="BD48" s="590">
        <v>4757290.3636363633</v>
      </c>
      <c r="BE48" s="590">
        <v>4757290.3636363633</v>
      </c>
      <c r="BF48" s="590">
        <v>4757290.3636363633</v>
      </c>
      <c r="BG48" s="591">
        <v>56049809</v>
      </c>
    </row>
    <row r="49" spans="3:59" ht="19.95" customHeight="1">
      <c r="C49" s="542"/>
      <c r="D49" s="594"/>
      <c r="E49" s="592"/>
      <c r="F49" s="593"/>
      <c r="G49" s="593"/>
      <c r="H49" s="593"/>
      <c r="I49" s="593"/>
      <c r="J49" s="595"/>
      <c r="K49" s="593"/>
      <c r="L49" s="593"/>
      <c r="M49" s="593"/>
      <c r="N49" s="593"/>
      <c r="O49" s="593"/>
      <c r="P49" s="593"/>
      <c r="Q49" s="593"/>
      <c r="R49" s="596"/>
      <c r="S49" s="592"/>
      <c r="T49" s="593"/>
      <c r="U49" s="593"/>
      <c r="V49" s="593"/>
      <c r="W49" s="593"/>
      <c r="X49" s="593"/>
      <c r="Y49" s="593"/>
      <c r="Z49" s="593"/>
      <c r="AA49" s="593"/>
      <c r="AB49" s="593"/>
      <c r="AC49" s="593"/>
      <c r="AD49" s="593"/>
      <c r="AE49" s="593"/>
      <c r="AF49" s="597"/>
      <c r="AG49" s="592"/>
      <c r="AH49" s="593"/>
      <c r="AI49" s="593"/>
      <c r="AJ49" s="593"/>
      <c r="AK49" s="593"/>
      <c r="AL49" s="593"/>
      <c r="AM49" s="593"/>
      <c r="AN49" s="593"/>
      <c r="AO49" s="593"/>
      <c r="AP49" s="593"/>
      <c r="AQ49" s="593"/>
      <c r="AR49" s="593"/>
      <c r="AS49" s="593"/>
      <c r="AT49" s="597"/>
      <c r="AU49" s="592"/>
      <c r="AV49" s="593"/>
      <c r="AW49" s="593"/>
      <c r="AX49" s="593"/>
      <c r="AY49" s="593"/>
      <c r="AZ49" s="593"/>
      <c r="BA49" s="593"/>
      <c r="BB49" s="593"/>
      <c r="BC49" s="593"/>
      <c r="BD49" s="593"/>
      <c r="BE49" s="593"/>
      <c r="BF49" s="593"/>
      <c r="BG49" s="597"/>
    </row>
    <row r="50" spans="3:59" s="598" customFormat="1">
      <c r="C50" s="586" t="s">
        <v>351</v>
      </c>
      <c r="D50" s="547" t="s">
        <v>143</v>
      </c>
      <c r="E50" s="586">
        <v>685.06999999999994</v>
      </c>
      <c r="F50" s="566">
        <v>686.83000000000015</v>
      </c>
      <c r="G50" s="587">
        <v>683.10000000000014</v>
      </c>
      <c r="H50" s="566">
        <v>685.9799999999999</v>
      </c>
      <c r="I50" s="566">
        <v>693.43999999999994</v>
      </c>
      <c r="J50" s="566">
        <v>693.13</v>
      </c>
      <c r="K50" s="566">
        <v>695.58</v>
      </c>
      <c r="L50" s="566">
        <v>698.83</v>
      </c>
      <c r="M50" s="566">
        <v>697.19999999999993</v>
      </c>
      <c r="N50" s="566">
        <v>696.45</v>
      </c>
      <c r="O50" s="566">
        <v>690.43000000000006</v>
      </c>
      <c r="P50" s="599">
        <v>682.15</v>
      </c>
      <c r="Q50" s="599"/>
      <c r="R50" s="600">
        <v>690.6825</v>
      </c>
      <c r="S50" s="586">
        <v>691.7</v>
      </c>
      <c r="T50" s="587">
        <v>699.8</v>
      </c>
      <c r="U50" s="587">
        <v>704.6</v>
      </c>
      <c r="V50" s="587">
        <v>708.3</v>
      </c>
      <c r="W50" s="587">
        <v>714.80000000000007</v>
      </c>
      <c r="X50" s="587">
        <v>713.09999999999991</v>
      </c>
      <c r="Y50" s="587">
        <v>706.30000000000007</v>
      </c>
      <c r="Z50" s="587">
        <v>702.79999999999984</v>
      </c>
      <c r="AA50" s="587">
        <v>711</v>
      </c>
      <c r="AB50" s="587">
        <v>717.2</v>
      </c>
      <c r="AC50" s="587">
        <v>722.5</v>
      </c>
      <c r="AD50" s="587">
        <v>722.6</v>
      </c>
      <c r="AE50" s="587"/>
      <c r="AF50" s="549">
        <v>709.55833333333328</v>
      </c>
      <c r="AG50" s="586">
        <v>722</v>
      </c>
      <c r="AH50" s="587">
        <v>734.6</v>
      </c>
      <c r="AI50" s="587">
        <v>751.9</v>
      </c>
      <c r="AJ50" s="587">
        <v>758.7</v>
      </c>
      <c r="AK50" s="587">
        <v>758.4</v>
      </c>
      <c r="AL50" s="587">
        <v>756.8</v>
      </c>
      <c r="AM50" s="587">
        <v>763.6</v>
      </c>
      <c r="AN50" s="587">
        <v>763.9</v>
      </c>
      <c r="AO50" s="587">
        <v>763.9</v>
      </c>
      <c r="AP50" s="587">
        <v>774.7</v>
      </c>
      <c r="AQ50" s="587">
        <v>779.9</v>
      </c>
      <c r="AR50" s="587">
        <v>783.7</v>
      </c>
      <c r="AS50" s="587"/>
      <c r="AT50" s="549">
        <v>759.3416666666667</v>
      </c>
      <c r="AU50" s="586">
        <v>781.6</v>
      </c>
      <c r="AV50" s="587">
        <v>791</v>
      </c>
      <c r="AW50" s="587">
        <v>791</v>
      </c>
      <c r="AX50" s="587">
        <v>791</v>
      </c>
      <c r="AY50" s="587">
        <v>791</v>
      </c>
      <c r="AZ50" s="587">
        <v>791</v>
      </c>
      <c r="BA50" s="587">
        <v>791</v>
      </c>
      <c r="BB50" s="587">
        <v>791</v>
      </c>
      <c r="BC50" s="587">
        <v>791</v>
      </c>
      <c r="BD50" s="587">
        <v>791</v>
      </c>
      <c r="BE50" s="587">
        <v>791</v>
      </c>
      <c r="BF50" s="587">
        <v>791</v>
      </c>
      <c r="BG50" s="549">
        <v>791</v>
      </c>
    </row>
    <row r="51" spans="3:59" s="598" customFormat="1">
      <c r="C51" s="586"/>
      <c r="D51" s="547"/>
      <c r="E51" s="586"/>
      <c r="F51" s="587"/>
      <c r="G51" s="587"/>
      <c r="H51" s="587"/>
      <c r="I51" s="566"/>
      <c r="J51" s="566"/>
      <c r="K51" s="587"/>
      <c r="L51" s="587"/>
      <c r="M51" s="587"/>
      <c r="N51" s="587"/>
      <c r="O51" s="587"/>
      <c r="P51" s="587"/>
      <c r="Q51" s="587"/>
      <c r="R51" s="600"/>
      <c r="S51" s="586"/>
      <c r="T51" s="587"/>
      <c r="U51" s="587"/>
      <c r="V51" s="587"/>
      <c r="W51" s="587"/>
      <c r="X51" s="587"/>
      <c r="Y51" s="587"/>
      <c r="Z51" s="587"/>
      <c r="AA51" s="587"/>
      <c r="AB51" s="587"/>
      <c r="AC51" s="587"/>
      <c r="AD51" s="587"/>
      <c r="AE51" s="587"/>
      <c r="AF51" s="549"/>
      <c r="AG51" s="586"/>
      <c r="AH51" s="587"/>
      <c r="AI51" s="587"/>
      <c r="AJ51" s="587"/>
      <c r="AK51" s="587"/>
      <c r="AL51" s="587"/>
      <c r="AM51" s="587"/>
      <c r="AN51" s="587"/>
      <c r="AO51" s="587"/>
      <c r="AP51" s="587"/>
      <c r="AQ51" s="587"/>
      <c r="AR51" s="587"/>
      <c r="AS51" s="587"/>
      <c r="AT51" s="549"/>
      <c r="AU51" s="586"/>
      <c r="AV51" s="587"/>
      <c r="AW51" s="587"/>
      <c r="AX51" s="587"/>
      <c r="AY51" s="587"/>
      <c r="AZ51" s="587"/>
      <c r="BA51" s="587"/>
      <c r="BB51" s="587"/>
      <c r="BC51" s="587"/>
      <c r="BD51" s="587"/>
      <c r="BE51" s="587"/>
      <c r="BF51" s="587"/>
      <c r="BG51" s="549"/>
    </row>
    <row r="52" spans="3:59" s="601" customFormat="1">
      <c r="C52" s="602" t="s">
        <v>352</v>
      </c>
      <c r="D52" s="604" t="s">
        <v>143</v>
      </c>
      <c r="E52" s="602">
        <v>3713.6094267739063</v>
      </c>
      <c r="F52" s="603">
        <v>3756.2005299710249</v>
      </c>
      <c r="G52" s="603">
        <v>3791.1038208168629</v>
      </c>
      <c r="H52" s="603">
        <v>3747.2986238665858</v>
      </c>
      <c r="I52" s="605">
        <v>3752.1823661744356</v>
      </c>
      <c r="J52" s="605">
        <v>3740.7654119717795</v>
      </c>
      <c r="K52" s="603">
        <v>3751.3870582822965</v>
      </c>
      <c r="L52" s="603">
        <v>3759.2019375241484</v>
      </c>
      <c r="M52" s="603">
        <v>3736.1012335054506</v>
      </c>
      <c r="N52" s="603">
        <v>3801.9322995189891</v>
      </c>
      <c r="O52" s="603">
        <v>3843.3102414437376</v>
      </c>
      <c r="P52" s="603">
        <v>3843.5552151286374</v>
      </c>
      <c r="Q52" s="603"/>
      <c r="R52" s="606">
        <v>55287.649535061333</v>
      </c>
      <c r="S52" s="603">
        <v>3738.0267601561368</v>
      </c>
      <c r="T52" s="603">
        <v>3796.9109602743642</v>
      </c>
      <c r="U52" s="603">
        <v>3789.5826852114674</v>
      </c>
      <c r="V52" s="603">
        <v>3788.3746293943254</v>
      </c>
      <c r="W52" s="603">
        <v>3773.7136261891428</v>
      </c>
      <c r="X52" s="603">
        <v>3782.2476651241068</v>
      </c>
      <c r="Y52" s="603">
        <v>3819.5659634716117</v>
      </c>
      <c r="Z52" s="603">
        <v>3832.1382612407524</v>
      </c>
      <c r="AA52" s="603">
        <v>3909.7341350210982</v>
      </c>
      <c r="AB52" s="603">
        <v>3834.7761154489681</v>
      </c>
      <c r="AC52" s="603">
        <v>3837.6712941176474</v>
      </c>
      <c r="AD52" s="603">
        <v>3843.4622336008856</v>
      </c>
      <c r="AE52" s="603"/>
      <c r="AF52" s="607">
        <v>56246.042256333167</v>
      </c>
      <c r="AG52" s="603">
        <v>4395.185332409972</v>
      </c>
      <c r="AH52" s="603">
        <v>4482.2978491696158</v>
      </c>
      <c r="AI52" s="603">
        <v>4479.1435031254159</v>
      </c>
      <c r="AJ52" s="603">
        <v>4452.5161460392774</v>
      </c>
      <c r="AK52" s="603">
        <v>4482.9364451476795</v>
      </c>
      <c r="AL52" s="603">
        <v>4506.2420718816074</v>
      </c>
      <c r="AM52" s="603">
        <v>4491.4012572027241</v>
      </c>
      <c r="AN52" s="603">
        <v>4978.0782824977096</v>
      </c>
      <c r="AO52" s="603">
        <v>4500.675101404634</v>
      </c>
      <c r="AP52" s="603">
        <v>4476.3198657544854</v>
      </c>
      <c r="AQ52" s="603">
        <v>4518.0227736248235</v>
      </c>
      <c r="AR52" s="603">
        <v>4761.8591297690436</v>
      </c>
      <c r="AS52" s="603"/>
      <c r="AT52" s="607">
        <v>57205.013114430258</v>
      </c>
      <c r="AU52" s="603">
        <v>4462.4385875127946</v>
      </c>
      <c r="AV52" s="603">
        <v>4441.7226755545335</v>
      </c>
      <c r="AW52" s="603">
        <v>4441.7226755545335</v>
      </c>
      <c r="AX52" s="603">
        <v>4441.7226755545335</v>
      </c>
      <c r="AY52" s="603">
        <v>4441.7226755545335</v>
      </c>
      <c r="AZ52" s="603">
        <v>4441.7226755545335</v>
      </c>
      <c r="BA52" s="603">
        <v>4441.7226755545335</v>
      </c>
      <c r="BB52" s="603">
        <v>4441.7226755545335</v>
      </c>
      <c r="BC52" s="603">
        <v>4441.7226755545335</v>
      </c>
      <c r="BD52" s="603">
        <v>4441.7226755545335</v>
      </c>
      <c r="BE52" s="603">
        <v>4441.7226755545335</v>
      </c>
      <c r="BF52" s="603">
        <v>4441.7226755545335</v>
      </c>
      <c r="BG52" s="607">
        <v>53268.357774968397</v>
      </c>
    </row>
    <row r="53" spans="3:59" s="601" customFormat="1" ht="16.8" thickBot="1">
      <c r="C53" s="608" t="s">
        <v>353</v>
      </c>
      <c r="D53" s="610" t="s">
        <v>143</v>
      </c>
      <c r="E53" s="608">
        <v>3990.4259272775048</v>
      </c>
      <c r="F53" s="609">
        <v>4350.8622803313756</v>
      </c>
      <c r="G53" s="609">
        <v>4505.3572244180923</v>
      </c>
      <c r="H53" s="609">
        <v>4276.9959036706623</v>
      </c>
      <c r="I53" s="611">
        <v>4569.286744347025</v>
      </c>
      <c r="J53" s="611">
        <v>4499.8820423297211</v>
      </c>
      <c r="K53" s="609">
        <v>4579.0966819057476</v>
      </c>
      <c r="L53" s="609">
        <v>5016.9432336905975</v>
      </c>
      <c r="M53" s="609">
        <v>4680.2578026391275</v>
      </c>
      <c r="N53" s="609">
        <v>4928.3531193911986</v>
      </c>
      <c r="O53" s="609">
        <v>5097.3924221137549</v>
      </c>
      <c r="P53" s="609">
        <v>7364.3358205673239</v>
      </c>
      <c r="Q53" s="609"/>
      <c r="R53" s="612">
        <v>62179.350426496247</v>
      </c>
      <c r="S53" s="609">
        <v>3958.9725603585366</v>
      </c>
      <c r="T53" s="609">
        <v>4303.1705487282079</v>
      </c>
      <c r="U53" s="609">
        <v>4534.8614249219409</v>
      </c>
      <c r="V53" s="609">
        <v>4371.9595933926312</v>
      </c>
      <c r="W53" s="609">
        <v>4343.3241606043639</v>
      </c>
      <c r="X53" s="609">
        <v>4577.4371757116824</v>
      </c>
      <c r="Y53" s="609">
        <v>4432.3592524423038</v>
      </c>
      <c r="Z53" s="609">
        <v>4462.1576124075136</v>
      </c>
      <c r="AA53" s="609">
        <v>9854.2350773558355</v>
      </c>
      <c r="AB53" s="609">
        <v>4413.3065950920254</v>
      </c>
      <c r="AC53" s="609">
        <v>6257.9738408304493</v>
      </c>
      <c r="AD53" s="609">
        <v>6304.0626210905057</v>
      </c>
      <c r="AE53" s="609"/>
      <c r="AF53" s="613">
        <v>64123.202931400992</v>
      </c>
      <c r="AG53" s="609">
        <v>5300.7254986149583</v>
      </c>
      <c r="AH53" s="609">
        <v>5036.7016063163628</v>
      </c>
      <c r="AI53" s="609">
        <v>4390.5878441282084</v>
      </c>
      <c r="AJ53" s="609">
        <v>5157.8529062870693</v>
      </c>
      <c r="AK53" s="609">
        <v>5200.1925105485234</v>
      </c>
      <c r="AL53" s="609">
        <v>9193.4672304439755</v>
      </c>
      <c r="AM53" s="609">
        <v>6002.678103719225</v>
      </c>
      <c r="AN53" s="609">
        <v>6504.8383296242964</v>
      </c>
      <c r="AO53" s="609">
        <v>4945.9806792171748</v>
      </c>
      <c r="AP53" s="609">
        <v>6432.8656254033813</v>
      </c>
      <c r="AQ53" s="609">
        <v>5727.028889865368</v>
      </c>
      <c r="AR53" s="609">
        <v>5783.9326272808466</v>
      </c>
      <c r="AS53" s="609"/>
      <c r="AT53" s="613">
        <v>71561.298932189064</v>
      </c>
      <c r="AU53" s="609">
        <v>4758.9751791197541</v>
      </c>
      <c r="AV53" s="609">
        <v>6013.5907366969323</v>
      </c>
      <c r="AW53" s="609">
        <v>6013.5907366969323</v>
      </c>
      <c r="AX53" s="609">
        <v>6013.5907366969323</v>
      </c>
      <c r="AY53" s="609">
        <v>6013.5907366969323</v>
      </c>
      <c r="AZ53" s="609">
        <v>6013.5907366969323</v>
      </c>
      <c r="BA53" s="609">
        <v>6013.5907366969323</v>
      </c>
      <c r="BB53" s="609">
        <v>6013.5907366969323</v>
      </c>
      <c r="BC53" s="609">
        <v>6013.5907366969323</v>
      </c>
      <c r="BD53" s="609">
        <v>6013.5907366969323</v>
      </c>
      <c r="BE53" s="609">
        <v>6013.5907366969323</v>
      </c>
      <c r="BF53" s="609">
        <v>6013.5907366969323</v>
      </c>
      <c r="BG53" s="613">
        <v>70851.919089759802</v>
      </c>
    </row>
    <row r="54" spans="3:59">
      <c r="D54" s="614"/>
      <c r="E54" s="614"/>
      <c r="F54" s="614"/>
      <c r="G54" s="614"/>
      <c r="H54" s="614"/>
      <c r="I54" s="614"/>
      <c r="J54" s="614"/>
      <c r="K54" s="614"/>
      <c r="L54" s="614"/>
      <c r="M54" s="614"/>
      <c r="N54" s="614"/>
      <c r="O54" s="614"/>
      <c r="P54" s="614"/>
      <c r="Q54" s="614"/>
      <c r="R54" s="614"/>
      <c r="S54" s="614"/>
      <c r="T54" s="614"/>
      <c r="U54" s="614"/>
      <c r="V54" s="614"/>
      <c r="W54" s="614"/>
      <c r="X54" s="614"/>
      <c r="Y54" s="614"/>
      <c r="Z54" s="614"/>
      <c r="AA54" s="614"/>
      <c r="AB54" s="614"/>
      <c r="AC54" s="614"/>
      <c r="AD54" s="614"/>
      <c r="AE54" s="614"/>
      <c r="AF54" s="614"/>
      <c r="AG54" s="614"/>
      <c r="AH54" s="614"/>
      <c r="AI54" s="614"/>
      <c r="AJ54" s="614"/>
      <c r="AK54" s="614"/>
      <c r="AL54" s="614"/>
      <c r="AM54" s="614"/>
      <c r="AN54" s="614"/>
      <c r="AO54" s="614"/>
      <c r="AP54" s="614"/>
      <c r="AQ54" s="614"/>
      <c r="AR54" s="614"/>
      <c r="AS54" s="614"/>
      <c r="AT54" s="614"/>
      <c r="AU54" s="614"/>
      <c r="AV54" s="614"/>
      <c r="AW54" s="614"/>
      <c r="AX54" s="614"/>
      <c r="AY54" s="614"/>
      <c r="AZ54" s="614"/>
      <c r="BA54" s="614"/>
      <c r="BB54" s="614"/>
      <c r="BC54" s="614"/>
      <c r="BD54" s="614"/>
      <c r="BE54" s="614"/>
      <c r="BF54" s="614"/>
      <c r="BG54" s="614"/>
    </row>
    <row r="55" spans="3:59">
      <c r="D55" s="614"/>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614"/>
      <c r="T56" s="614"/>
      <c r="U56" s="614"/>
      <c r="V56" s="614"/>
      <c r="W56" s="614"/>
      <c r="X56" s="614"/>
      <c r="Y56" s="614"/>
      <c r="Z56" s="614"/>
      <c r="AA56" s="614"/>
      <c r="AB56" s="614"/>
      <c r="AC56" s="614"/>
      <c r="AD56" s="614"/>
      <c r="AE56" s="614"/>
      <c r="AF56" s="614"/>
      <c r="AG56" s="614"/>
      <c r="AH56" s="614"/>
      <c r="AI56" s="614"/>
      <c r="AJ56" s="614"/>
      <c r="AK56" s="614"/>
      <c r="AL56" s="614"/>
      <c r="AM56" s="614"/>
      <c r="AN56" s="614"/>
      <c r="AO56" s="614"/>
      <c r="AP56" s="614"/>
      <c r="AQ56" s="614"/>
      <c r="AR56" s="614"/>
      <c r="AS56" s="614"/>
      <c r="AT56" s="614"/>
      <c r="AU56" s="614"/>
      <c r="AV56" s="614"/>
      <c r="AW56" s="614"/>
      <c r="AX56" s="614"/>
      <c r="AY56" s="614"/>
      <c r="AZ56" s="614"/>
      <c r="BA56" s="614"/>
      <c r="BB56" s="614"/>
      <c r="BC56" s="614"/>
      <c r="BD56" s="614"/>
      <c r="BE56" s="614"/>
      <c r="BF56" s="614"/>
      <c r="BG56" s="614"/>
    </row>
    <row r="57" spans="3:59">
      <c r="S57" s="614"/>
      <c r="T57" s="614"/>
      <c r="U57" s="614"/>
      <c r="V57" s="614"/>
      <c r="W57" s="614"/>
      <c r="X57" s="614"/>
      <c r="Y57" s="614"/>
      <c r="Z57" s="614"/>
      <c r="AA57" s="614"/>
      <c r="AB57" s="614"/>
      <c r="AC57" s="614"/>
      <c r="AD57" s="614"/>
      <c r="AE57" s="614"/>
      <c r="AF57" s="614"/>
      <c r="AG57" s="614"/>
      <c r="AH57" s="614"/>
      <c r="AI57" s="614"/>
      <c r="AJ57" s="614"/>
      <c r="AK57" s="614"/>
      <c r="AL57" s="614"/>
      <c r="AM57" s="614"/>
      <c r="AN57" s="614"/>
      <c r="AO57" s="614"/>
      <c r="AP57" s="614"/>
      <c r="AQ57" s="614"/>
      <c r="AR57" s="614"/>
      <c r="AS57" s="614"/>
      <c r="AT57" s="614"/>
      <c r="AU57" s="614"/>
      <c r="AV57" s="614"/>
      <c r="AW57" s="614"/>
      <c r="AX57" s="614"/>
      <c r="AY57" s="614"/>
      <c r="AZ57" s="614"/>
      <c r="BA57" s="614"/>
      <c r="BB57" s="614"/>
      <c r="BC57" s="614"/>
      <c r="BD57" s="614"/>
      <c r="BE57" s="614"/>
      <c r="BF57" s="614"/>
      <c r="BG57" s="614"/>
    </row>
    <row r="58" spans="3:59">
      <c r="D58" s="496"/>
      <c r="S58" s="614"/>
      <c r="T58" s="614"/>
      <c r="U58" s="614"/>
      <c r="V58" s="614"/>
      <c r="W58" s="614"/>
      <c r="X58" s="614"/>
      <c r="Y58" s="614"/>
      <c r="Z58" s="614"/>
      <c r="AA58" s="614"/>
      <c r="AB58" s="614"/>
      <c r="AC58" s="614"/>
      <c r="AD58" s="614"/>
      <c r="AE58" s="614"/>
      <c r="AF58" s="614"/>
      <c r="AG58" s="614"/>
      <c r="AH58" s="614"/>
      <c r="AI58" s="614"/>
      <c r="AJ58" s="614"/>
      <c r="AK58" s="614"/>
      <c r="AL58" s="614"/>
      <c r="AM58" s="614"/>
      <c r="AN58" s="614"/>
      <c r="AO58" s="614"/>
      <c r="AP58" s="614"/>
      <c r="AQ58" s="614"/>
      <c r="AR58" s="614"/>
      <c r="AS58" s="614"/>
      <c r="AT58" s="614"/>
      <c r="AU58" s="614"/>
      <c r="AV58" s="614"/>
      <c r="AW58" s="614"/>
      <c r="AX58" s="614"/>
      <c r="AY58" s="614"/>
      <c r="AZ58" s="614"/>
      <c r="BA58" s="614"/>
      <c r="BB58" s="614"/>
      <c r="BC58" s="614"/>
      <c r="BD58" s="614"/>
      <c r="BE58" s="614"/>
      <c r="BF58" s="614"/>
      <c r="BG58" s="61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tabSelected="1" zoomScale="70" zoomScaleNormal="70" zoomScaleSheetLayoutView="70" workbookViewId="0">
      <pane xSplit="3" ySplit="4" topLeftCell="D11"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9.21875" style="79" customWidth="1"/>
    <col min="8" max="8" width="16.109375" style="79" customWidth="1"/>
    <col min="9" max="9" width="18.109375" style="78" bestFit="1" customWidth="1"/>
    <col min="10" max="10" width="18.6640625" style="78" bestFit="1" customWidth="1"/>
    <col min="11" max="11" width="18.109375" style="78" bestFit="1" customWidth="1"/>
    <col min="12" max="12" width="14.88671875" style="78" bestFit="1" customWidth="1"/>
    <col min="13" max="13" width="16.6640625" style="66" bestFit="1" customWidth="1"/>
    <col min="14" max="14" width="14.5546875" style="67"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719" t="s">
        <v>3</v>
      </c>
      <c r="B1" s="719"/>
      <c r="C1" s="719"/>
      <c r="D1" s="719"/>
      <c r="E1" s="719"/>
      <c r="F1" s="719"/>
      <c r="G1" s="719"/>
      <c r="H1" s="719"/>
      <c r="I1" s="719"/>
      <c r="J1" s="719"/>
      <c r="K1" s="719"/>
      <c r="L1" s="719"/>
      <c r="M1" s="108"/>
    </row>
    <row r="2" spans="1:16" s="65" customFormat="1" ht="18" customHeight="1">
      <c r="A2" s="720" t="s">
        <v>577</v>
      </c>
      <c r="B2" s="720"/>
      <c r="C2" s="720"/>
      <c r="D2" s="720"/>
      <c r="E2" s="720"/>
      <c r="F2" s="720"/>
      <c r="G2" s="720"/>
      <c r="H2" s="720"/>
      <c r="I2" s="720"/>
      <c r="J2" s="720"/>
      <c r="K2" s="720"/>
      <c r="L2" s="720"/>
      <c r="M2" s="109"/>
    </row>
    <row r="3" spans="1:16" s="65" customFormat="1" ht="18" customHeight="1">
      <c r="A3" s="721" t="s">
        <v>507</v>
      </c>
      <c r="B3" s="721"/>
      <c r="C3" s="721"/>
      <c r="D3" s="721"/>
      <c r="E3" s="721"/>
      <c r="F3" s="721"/>
      <c r="G3" s="721"/>
      <c r="H3" s="721"/>
      <c r="I3" s="721"/>
      <c r="J3" s="721"/>
      <c r="K3" s="721"/>
      <c r="L3" s="721"/>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c r="F5" s="320" t="s">
        <v>193</v>
      </c>
      <c r="G5" s="116">
        <v>-138613</v>
      </c>
      <c r="H5" s="320" t="s">
        <v>193</v>
      </c>
      <c r="I5" s="116">
        <v>24978015</v>
      </c>
      <c r="J5" s="116">
        <v>1907069.7099999997</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f>E5</f>
        <v>0</v>
      </c>
      <c r="F7" s="122"/>
      <c r="G7" s="122">
        <f t="shared" ref="G7:L7" si="1">G5</f>
        <v>-138613</v>
      </c>
      <c r="H7" s="122"/>
      <c r="I7" s="122">
        <f>I5</f>
        <v>24978015</v>
      </c>
      <c r="J7" s="122">
        <f>J5</f>
        <v>1907069.7099999997</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6468231</v>
      </c>
      <c r="E8" s="116"/>
      <c r="F8" s="118" t="s">
        <v>510</v>
      </c>
      <c r="G8" s="116">
        <v>6468231</v>
      </c>
      <c r="H8" s="118" t="s">
        <v>510</v>
      </c>
      <c r="I8" s="116">
        <v>828568267</v>
      </c>
      <c r="J8" s="398">
        <v>47088640.559999883</v>
      </c>
      <c r="K8" s="116">
        <v>824836379</v>
      </c>
      <c r="L8" s="116">
        <f t="shared" ref="L8:L18" si="2">I8-K8</f>
        <v>3731888</v>
      </c>
      <c r="M8" s="119">
        <f>I8-C8-D8</f>
        <v>0</v>
      </c>
      <c r="N8" s="317"/>
      <c r="O8" s="116"/>
      <c r="P8" s="61"/>
    </row>
    <row r="9" spans="1:16" s="62" customFormat="1" ht="18" customHeight="1">
      <c r="A9" s="124" t="s">
        <v>24</v>
      </c>
      <c r="B9" s="115" t="s">
        <v>9</v>
      </c>
      <c r="C9" s="116">
        <v>47105630</v>
      </c>
      <c r="D9" s="116">
        <f>E9+G9</f>
        <v>5557050</v>
      </c>
      <c r="E9" s="116"/>
      <c r="F9" s="118" t="s">
        <v>467</v>
      </c>
      <c r="G9" s="116">
        <v>5557050</v>
      </c>
      <c r="H9" s="118" t="s">
        <v>467</v>
      </c>
      <c r="I9" s="116">
        <v>52662680</v>
      </c>
      <c r="J9" s="116">
        <v>3087359.0199999954</v>
      </c>
      <c r="K9" s="116">
        <v>52554109</v>
      </c>
      <c r="L9" s="116">
        <f>I9-K9</f>
        <v>108571</v>
      </c>
      <c r="M9" s="119">
        <f>I9-C9-D9</f>
        <v>0</v>
      </c>
      <c r="N9" s="317"/>
      <c r="O9" s="116"/>
      <c r="P9" s="61"/>
    </row>
    <row r="10" spans="1:16" s="62" customFormat="1" ht="18" customHeight="1">
      <c r="A10" s="124" t="s">
        <v>25</v>
      </c>
      <c r="B10" s="115" t="s">
        <v>159</v>
      </c>
      <c r="C10" s="116">
        <v>77471886</v>
      </c>
      <c r="D10" s="116">
        <f t="shared" ref="D10:D18" si="3">E10+G10</f>
        <v>-691016</v>
      </c>
      <c r="E10" s="116"/>
      <c r="F10" s="117" t="s">
        <v>193</v>
      </c>
      <c r="G10" s="116">
        <v>-691016</v>
      </c>
      <c r="H10" s="117" t="s">
        <v>193</v>
      </c>
      <c r="I10" s="116">
        <v>76780870</v>
      </c>
      <c r="J10" s="116">
        <v>6000000</v>
      </c>
      <c r="K10" s="116">
        <v>58051098</v>
      </c>
      <c r="L10" s="116">
        <f t="shared" si="2"/>
        <v>18729772</v>
      </c>
      <c r="M10" s="119">
        <f>I10-C10-D10</f>
        <v>0</v>
      </c>
      <c r="N10" s="317"/>
      <c r="O10" s="116"/>
      <c r="P10" s="61"/>
    </row>
    <row r="11" spans="1:16" s="62" customFormat="1" ht="18" customHeight="1">
      <c r="A11" s="124" t="s">
        <v>26</v>
      </c>
      <c r="B11" s="115" t="s">
        <v>160</v>
      </c>
      <c r="C11" s="116">
        <v>12781921</v>
      </c>
      <c r="D11" s="116">
        <f t="shared" si="3"/>
        <v>0</v>
      </c>
      <c r="E11" s="116"/>
      <c r="F11" s="117"/>
      <c r="G11" s="116">
        <v>0</v>
      </c>
      <c r="H11" s="117"/>
      <c r="I11" s="116">
        <v>12781921</v>
      </c>
      <c r="J11" s="116">
        <v>0</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c r="F12" s="117"/>
      <c r="G12" s="116">
        <v>0</v>
      </c>
      <c r="H12" s="117"/>
      <c r="I12" s="116">
        <v>6483947</v>
      </c>
      <c r="J12" s="116">
        <v>0</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c r="F13" s="117" t="s">
        <v>417</v>
      </c>
      <c r="G13" s="116">
        <v>786356</v>
      </c>
      <c r="H13" s="117" t="s">
        <v>417</v>
      </c>
      <c r="I13" s="116">
        <v>10030066</v>
      </c>
      <c r="J13" s="116">
        <v>0</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c r="F14" s="117"/>
      <c r="G14" s="116">
        <v>0</v>
      </c>
      <c r="H14" s="117"/>
      <c r="I14" s="116">
        <v>13597190</v>
      </c>
      <c r="J14" s="116">
        <v>35</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-1377763</v>
      </c>
      <c r="E15" s="116"/>
      <c r="F15" s="117" t="s">
        <v>416</v>
      </c>
      <c r="G15" s="116">
        <v>-1377763</v>
      </c>
      <c r="H15" s="117" t="s">
        <v>416</v>
      </c>
      <c r="I15" s="116">
        <v>39080926</v>
      </c>
      <c r="J15" s="116">
        <v>1800</v>
      </c>
      <c r="K15" s="116">
        <v>46671857</v>
      </c>
      <c r="L15" s="116">
        <f t="shared" si="2"/>
        <v>-7590931</v>
      </c>
      <c r="M15" s="119">
        <f t="shared" si="0"/>
        <v>0</v>
      </c>
      <c r="N15" s="317"/>
      <c r="O15" s="116"/>
      <c r="P15" s="61"/>
    </row>
    <row r="16" spans="1:16" s="62" customFormat="1" ht="18" customHeight="1">
      <c r="A16" s="124" t="s">
        <v>103</v>
      </c>
      <c r="B16" s="115" t="s">
        <v>164</v>
      </c>
      <c r="C16" s="116">
        <v>525506742</v>
      </c>
      <c r="D16" s="116">
        <f t="shared" si="3"/>
        <v>1462628</v>
      </c>
      <c r="E16" s="116"/>
      <c r="F16" s="320" t="s">
        <v>196</v>
      </c>
      <c r="G16" s="116">
        <v>1462628</v>
      </c>
      <c r="H16" s="320" t="s">
        <v>196</v>
      </c>
      <c r="I16" s="116">
        <v>526969370</v>
      </c>
      <c r="J16" s="116">
        <v>189643.36</v>
      </c>
      <c r="K16" s="116">
        <v>561185098</v>
      </c>
      <c r="L16" s="116">
        <f t="shared" si="2"/>
        <v>-34215728</v>
      </c>
      <c r="M16" s="119">
        <f t="shared" si="0"/>
        <v>0</v>
      </c>
      <c r="N16" s="317"/>
      <c r="O16" s="116"/>
      <c r="P16" s="61"/>
    </row>
    <row r="17" spans="1:16" s="62" customFormat="1" ht="18" customHeight="1">
      <c r="A17" s="124" t="s">
        <v>104</v>
      </c>
      <c r="B17" s="115" t="s">
        <v>165</v>
      </c>
      <c r="C17" s="116">
        <v>315461814</v>
      </c>
      <c r="D17" s="116">
        <f t="shared" si="3"/>
        <v>0</v>
      </c>
      <c r="E17" s="116">
        <v>0</v>
      </c>
      <c r="F17" s="117"/>
      <c r="G17" s="116">
        <v>0</v>
      </c>
      <c r="H17" s="117"/>
      <c r="I17" s="116">
        <v>315461814</v>
      </c>
      <c r="J17" s="116">
        <v>25175127.390000001</v>
      </c>
      <c r="K17" s="116">
        <v>309970299</v>
      </c>
      <c r="L17" s="116">
        <f t="shared" si="2"/>
        <v>5491515</v>
      </c>
      <c r="M17" s="119">
        <f t="shared" si="0"/>
        <v>0</v>
      </c>
      <c r="N17" s="317"/>
      <c r="O17" s="116"/>
      <c r="P17" s="61"/>
    </row>
    <row r="18" spans="1:16" s="62" customFormat="1" ht="18" customHeight="1">
      <c r="A18" s="124" t="s">
        <v>105</v>
      </c>
      <c r="B18" s="115" t="s">
        <v>166</v>
      </c>
      <c r="C18" s="116">
        <v>40722576</v>
      </c>
      <c r="D18" s="116">
        <f t="shared" si="3"/>
        <v>0</v>
      </c>
      <c r="E18" s="116">
        <v>0</v>
      </c>
      <c r="F18" s="117"/>
      <c r="G18" s="116">
        <v>0</v>
      </c>
      <c r="H18" s="117"/>
      <c r="I18" s="116">
        <v>40722576</v>
      </c>
      <c r="J18" s="116">
        <v>25000</v>
      </c>
      <c r="K18" s="116">
        <v>24595812</v>
      </c>
      <c r="L18" s="116">
        <f t="shared" si="2"/>
        <v>16126764</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12205486</v>
      </c>
      <c r="E20" s="122">
        <f>SUM(E8:E18)</f>
        <v>0</v>
      </c>
      <c r="F20" s="122"/>
      <c r="G20" s="122">
        <f>SUM(G8:G18)</f>
        <v>12205486</v>
      </c>
      <c r="H20" s="122"/>
      <c r="I20" s="122">
        <f>SUM(I8:I18)</f>
        <v>1923139627</v>
      </c>
      <c r="J20" s="122">
        <f>SUM(J8:J18)</f>
        <v>81567605.329999879</v>
      </c>
      <c r="K20" s="122">
        <f>SUM(K8:K18)</f>
        <v>1929007439</v>
      </c>
      <c r="L20" s="122">
        <f>SUM(L8:L18)</f>
        <v>-5867812</v>
      </c>
      <c r="M20" s="119">
        <f t="shared" si="0"/>
        <v>0</v>
      </c>
      <c r="N20" s="317"/>
      <c r="O20" s="116"/>
      <c r="P20" s="61"/>
    </row>
    <row r="21" spans="1:16" s="62" customFormat="1" ht="18" customHeight="1">
      <c r="A21" s="124" t="s">
        <v>28</v>
      </c>
      <c r="B21" s="115" t="s">
        <v>14</v>
      </c>
      <c r="C21" s="116">
        <v>24312360</v>
      </c>
      <c r="D21" s="116">
        <f t="shared" ref="D21:D26" si="4">E21+G21</f>
        <v>550000</v>
      </c>
      <c r="E21" s="116"/>
      <c r="F21" s="117" t="s">
        <v>511</v>
      </c>
      <c r="G21" s="116">
        <v>550000</v>
      </c>
      <c r="H21" s="117" t="s">
        <v>511</v>
      </c>
      <c r="I21" s="116">
        <v>24862360</v>
      </c>
      <c r="J21" s="116">
        <v>0</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c r="F22" s="117"/>
      <c r="G22" s="116">
        <v>0</v>
      </c>
      <c r="H22" s="117"/>
      <c r="I22" s="116">
        <v>8422558</v>
      </c>
      <c r="J22" s="116">
        <v>0</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c r="F23" s="117" t="s">
        <v>424</v>
      </c>
      <c r="G23" s="116">
        <v>1396905</v>
      </c>
      <c r="H23" s="117" t="s">
        <v>424</v>
      </c>
      <c r="I23" s="116">
        <v>4684298</v>
      </c>
      <c r="J23" s="116">
        <v>10232.9</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c r="F24" s="117"/>
      <c r="G24" s="116">
        <v>0</v>
      </c>
      <c r="H24" s="117"/>
      <c r="I24" s="116">
        <v>30297011</v>
      </c>
      <c r="J24" s="116">
        <v>22227.020000000004</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1636877</v>
      </c>
      <c r="E25" s="116"/>
      <c r="F25" s="117" t="s">
        <v>196</v>
      </c>
      <c r="G25" s="116">
        <v>1636877</v>
      </c>
      <c r="H25" s="117" t="s">
        <v>196</v>
      </c>
      <c r="I25" s="116">
        <v>34646659</v>
      </c>
      <c r="J25" s="116">
        <v>23825</v>
      </c>
      <c r="K25" s="116">
        <v>34646659</v>
      </c>
      <c r="L25" s="116">
        <f t="shared" si="5"/>
        <v>0</v>
      </c>
      <c r="M25" s="119">
        <f>I25-C25-D25</f>
        <v>0</v>
      </c>
      <c r="N25" s="317"/>
      <c r="O25" s="116"/>
      <c r="P25" s="61"/>
    </row>
    <row r="26" spans="1:16" s="62" customFormat="1" ht="18" customHeight="1">
      <c r="A26" s="124" t="s">
        <v>108</v>
      </c>
      <c r="B26" s="115" t="s">
        <v>136</v>
      </c>
      <c r="C26" s="116">
        <v>7758251</v>
      </c>
      <c r="D26" s="116">
        <f t="shared" si="4"/>
        <v>97102</v>
      </c>
      <c r="E26" s="116"/>
      <c r="F26" s="320" t="s">
        <v>194</v>
      </c>
      <c r="G26" s="116">
        <v>97102</v>
      </c>
      <c r="H26" s="320" t="s">
        <v>194</v>
      </c>
      <c r="I26" s="116">
        <v>7855353</v>
      </c>
      <c r="J26" s="116">
        <v>320681.64999999997</v>
      </c>
      <c r="K26" s="116">
        <v>7851780</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3680884</v>
      </c>
      <c r="E28" s="122">
        <f>SUM(E21:E26)</f>
        <v>0</v>
      </c>
      <c r="F28" s="123"/>
      <c r="G28" s="122">
        <f>SUM(G21:G26)</f>
        <v>3680884</v>
      </c>
      <c r="H28" s="123"/>
      <c r="I28" s="122">
        <f>SUM(I21:I26)</f>
        <v>110768239</v>
      </c>
      <c r="J28" s="122">
        <f>SUM(J21:J26)</f>
        <v>376966.56999999995</v>
      </c>
      <c r="K28" s="122">
        <f>SUM(K21:K26)</f>
        <v>110764310</v>
      </c>
      <c r="L28" s="122">
        <f>SUM(L21:L26)</f>
        <v>3929</v>
      </c>
      <c r="M28" s="119">
        <f t="shared" si="0"/>
        <v>0</v>
      </c>
      <c r="N28" s="317"/>
      <c r="O28" s="116"/>
      <c r="P28" s="61"/>
    </row>
    <row r="29" spans="1:16" s="62" customFormat="1" ht="18" customHeight="1">
      <c r="A29" s="124" t="s">
        <v>95</v>
      </c>
      <c r="B29" s="115" t="s">
        <v>167</v>
      </c>
      <c r="C29" s="116">
        <v>56610884</v>
      </c>
      <c r="D29" s="116">
        <f>E29+G29</f>
        <v>-266941</v>
      </c>
      <c r="E29" s="116"/>
      <c r="F29" s="117" t="s">
        <v>464</v>
      </c>
      <c r="G29" s="116">
        <v>-266941</v>
      </c>
      <c r="H29" s="117" t="s">
        <v>464</v>
      </c>
      <c r="I29" s="116">
        <v>56343943</v>
      </c>
      <c r="J29" s="116">
        <v>3719614.8000000007</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c r="F30" s="117" t="s">
        <v>193</v>
      </c>
      <c r="G30" s="116">
        <v>-24612</v>
      </c>
      <c r="H30" s="117" t="s">
        <v>193</v>
      </c>
      <c r="I30" s="116">
        <v>4563282</v>
      </c>
      <c r="J30" s="116">
        <v>253555.71999999997</v>
      </c>
      <c r="K30" s="116">
        <v>4554736</v>
      </c>
      <c r="L30" s="116">
        <f>I30-K30</f>
        <v>8546</v>
      </c>
      <c r="M30" s="119">
        <f t="shared" si="0"/>
        <v>0</v>
      </c>
      <c r="N30" s="317"/>
      <c r="O30" s="116"/>
      <c r="P30" s="61"/>
    </row>
    <row r="31" spans="1:16" s="62" customFormat="1" ht="18" customHeight="1">
      <c r="A31" s="124" t="s">
        <v>97</v>
      </c>
      <c r="B31" s="115" t="s">
        <v>168</v>
      </c>
      <c r="C31" s="116">
        <v>9399818</v>
      </c>
      <c r="D31" s="116">
        <f>E31+G31</f>
        <v>314158</v>
      </c>
      <c r="E31" s="116"/>
      <c r="F31" s="117" t="s">
        <v>196</v>
      </c>
      <c r="G31" s="116">
        <v>314158</v>
      </c>
      <c r="H31" s="117" t="s">
        <v>196</v>
      </c>
      <c r="I31" s="116">
        <v>9713976</v>
      </c>
      <c r="J31" s="116">
        <v>7432.8</v>
      </c>
      <c r="K31" s="116">
        <v>9713976</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22605</v>
      </c>
      <c r="E33" s="122">
        <f>SUM(E29:E31)</f>
        <v>0</v>
      </c>
      <c r="F33" s="123"/>
      <c r="G33" s="123">
        <f>SUM(G29:G31)</f>
        <v>22605</v>
      </c>
      <c r="H33" s="123"/>
      <c r="I33" s="122">
        <f>SUM(I29:I31)</f>
        <v>70621201</v>
      </c>
      <c r="J33" s="122">
        <f>SUM(J29:J31)</f>
        <v>3980603.3200000003</v>
      </c>
      <c r="K33" s="122">
        <f>SUM(K29:K31)</f>
        <v>70318521</v>
      </c>
      <c r="L33" s="122">
        <f>SUM(L29:L31)</f>
        <v>302680</v>
      </c>
      <c r="M33" s="119">
        <f t="shared" si="0"/>
        <v>0</v>
      </c>
      <c r="N33" s="317"/>
      <c r="O33" s="116"/>
      <c r="P33" s="403"/>
    </row>
    <row r="34" spans="1:17" s="62" customFormat="1" ht="18" customHeight="1">
      <c r="A34" s="124" t="s">
        <v>98</v>
      </c>
      <c r="B34" s="127" t="s">
        <v>18</v>
      </c>
      <c r="C34" s="116">
        <v>31033430</v>
      </c>
      <c r="D34" s="116">
        <f>E34+G34</f>
        <v>-2439770</v>
      </c>
      <c r="E34" s="116"/>
      <c r="F34" s="117" t="s">
        <v>512</v>
      </c>
      <c r="G34" s="116">
        <v>-2439770</v>
      </c>
      <c r="H34" s="117" t="s">
        <v>512</v>
      </c>
      <c r="I34" s="116">
        <v>28593660</v>
      </c>
      <c r="J34" s="116">
        <v>2034994.1900000006</v>
      </c>
      <c r="K34" s="116">
        <v>28570501</v>
      </c>
      <c r="L34" s="116">
        <f>I34-K34</f>
        <v>23159</v>
      </c>
      <c r="M34" s="119">
        <f t="shared" si="0"/>
        <v>0</v>
      </c>
      <c r="N34" s="317"/>
      <c r="O34" s="116"/>
      <c r="P34" s="61"/>
    </row>
    <row r="35" spans="1:17" s="62" customFormat="1" ht="18" customHeight="1">
      <c r="A35" s="124" t="s">
        <v>252</v>
      </c>
      <c r="B35" s="127" t="s">
        <v>19</v>
      </c>
      <c r="C35" s="116">
        <v>15395931</v>
      </c>
      <c r="D35" s="116">
        <f>E35+G35</f>
        <v>-542844</v>
      </c>
      <c r="E35" s="116"/>
      <c r="F35" s="117" t="s">
        <v>513</v>
      </c>
      <c r="G35" s="116">
        <v>-542844</v>
      </c>
      <c r="H35" s="117" t="s">
        <v>513</v>
      </c>
      <c r="I35" s="116">
        <v>14853087</v>
      </c>
      <c r="J35" s="116">
        <v>676355.66</v>
      </c>
      <c r="K35" s="116">
        <v>14822333</v>
      </c>
      <c r="L35" s="116">
        <f>I35-K35</f>
        <v>30754</v>
      </c>
      <c r="M35" s="119">
        <f t="shared" si="0"/>
        <v>0</v>
      </c>
      <c r="N35" s="317"/>
      <c r="O35" s="116"/>
      <c r="P35" s="61"/>
    </row>
    <row r="36" spans="1:17" s="62" customFormat="1" ht="18" customHeight="1">
      <c r="A36" s="124" t="s">
        <v>253</v>
      </c>
      <c r="B36" s="127" t="s">
        <v>20</v>
      </c>
      <c r="C36" s="116">
        <v>1024990</v>
      </c>
      <c r="D36" s="116">
        <f>E36+G36</f>
        <v>240262</v>
      </c>
      <c r="E36" s="116"/>
      <c r="F36" s="117" t="s">
        <v>465</v>
      </c>
      <c r="G36" s="116">
        <v>240262</v>
      </c>
      <c r="H36" s="117" t="s">
        <v>465</v>
      </c>
      <c r="I36" s="116">
        <v>1265252</v>
      </c>
      <c r="J36" s="116">
        <v>84983.139999999985</v>
      </c>
      <c r="K36" s="116">
        <v>1263271</v>
      </c>
      <c r="L36" s="116">
        <f>I36-K36</f>
        <v>1981</v>
      </c>
      <c r="M36" s="119">
        <f t="shared" si="0"/>
        <v>0</v>
      </c>
      <c r="N36" s="317"/>
      <c r="O36" s="116"/>
      <c r="P36" s="61"/>
    </row>
    <row r="37" spans="1:17" s="62" customFormat="1" ht="18" customHeight="1">
      <c r="A37" s="124" t="s">
        <v>254</v>
      </c>
      <c r="B37" s="127" t="s">
        <v>21</v>
      </c>
      <c r="C37" s="116">
        <v>44325535</v>
      </c>
      <c r="D37" s="116">
        <f>E37+G37</f>
        <v>2197592</v>
      </c>
      <c r="E37" s="116"/>
      <c r="F37" s="117" t="s">
        <v>423</v>
      </c>
      <c r="G37" s="116">
        <v>2197592</v>
      </c>
      <c r="H37" s="117" t="s">
        <v>423</v>
      </c>
      <c r="I37" s="116">
        <v>46523127</v>
      </c>
      <c r="J37" s="116">
        <v>1556638.4700000004</v>
      </c>
      <c r="K37" s="116">
        <v>46203262</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-544760</v>
      </c>
      <c r="E39" s="122">
        <f>SUM(E34:E38)</f>
        <v>0</v>
      </c>
      <c r="F39" s="123"/>
      <c r="G39" s="123">
        <f>SUM(G34:G38)</f>
        <v>-544760</v>
      </c>
      <c r="H39" s="123"/>
      <c r="I39" s="122">
        <f>SUM(I34:I38)</f>
        <v>91235126</v>
      </c>
      <c r="J39" s="122">
        <f>SUM(J34:J38)</f>
        <v>4352971.4600000009</v>
      </c>
      <c r="K39" s="122">
        <f>SUM(K34:K38)</f>
        <v>90859367</v>
      </c>
      <c r="L39" s="122">
        <f>SUM(L34:L38)</f>
        <v>375759</v>
      </c>
      <c r="M39" s="119">
        <f>I39-C39-D39</f>
        <v>0</v>
      </c>
      <c r="N39" s="317"/>
      <c r="O39" s="116"/>
      <c r="P39" s="61"/>
    </row>
    <row r="40" spans="1:17" s="62" customFormat="1" ht="18" customHeight="1">
      <c r="A40" s="124" t="s">
        <v>99</v>
      </c>
      <c r="B40" s="125" t="s">
        <v>110</v>
      </c>
      <c r="C40" s="116">
        <v>27833087</v>
      </c>
      <c r="D40" s="116">
        <f>E40+G40</f>
        <v>2122425</v>
      </c>
      <c r="E40" s="116"/>
      <c r="F40" s="117" t="s">
        <v>473</v>
      </c>
      <c r="G40" s="116">
        <v>2122425</v>
      </c>
      <c r="H40" s="117" t="s">
        <v>473</v>
      </c>
      <c r="I40" s="116">
        <v>29955512</v>
      </c>
      <c r="J40" s="116">
        <v>373901.56999999995</v>
      </c>
      <c r="K40" s="116">
        <v>29955512</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2122425</v>
      </c>
      <c r="E42" s="122">
        <f>SUM(E40:E40)</f>
        <v>0</v>
      </c>
      <c r="F42" s="123"/>
      <c r="G42" s="122">
        <f>SUM(G40:G40)</f>
        <v>2122425</v>
      </c>
      <c r="H42" s="123"/>
      <c r="I42" s="122">
        <f>SUM(I40:I40)</f>
        <v>29955512</v>
      </c>
      <c r="J42" s="122">
        <f>SUM(J40:J40)</f>
        <v>373901.56999999995</v>
      </c>
      <c r="K42" s="122">
        <f>SUM(K40:K40)</f>
        <v>29955512</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10">
        <f>SUM(D42,D39,D33,D28,D20,D7,)</f>
        <v>17348027</v>
      </c>
      <c r="E44" s="410">
        <f>SUM(E42,E39,E33,E28,E20,E7,)</f>
        <v>0</v>
      </c>
      <c r="F44" s="135"/>
      <c r="G44" s="135">
        <f>SUM(G42,G39,G33,G28,G20,G7,)</f>
        <v>17348027</v>
      </c>
      <c r="H44" s="135"/>
      <c r="I44" s="135">
        <f>SUM(I42,I39,I33,I28,I20,I7,)</f>
        <v>2250697720</v>
      </c>
      <c r="J44" s="135">
        <f>SUM(J42,J39,J33,J28,J20,J7,)</f>
        <v>92559117.959999874</v>
      </c>
      <c r="K44" s="135">
        <f>SUM(K42,K39,K33,K28,K20,K7,)</f>
        <v>2255181302</v>
      </c>
      <c r="L44" s="135">
        <f>SUM(L42,L39,L33,L28,L20,L7,)</f>
        <v>-4483582</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7498158</v>
      </c>
      <c r="E47" s="116"/>
      <c r="F47" s="117"/>
      <c r="G47" s="116">
        <v>7498158</v>
      </c>
      <c r="H47" s="117"/>
      <c r="I47" s="116">
        <v>1310684509</v>
      </c>
      <c r="J47" s="116">
        <v>71481770.189999998</v>
      </c>
      <c r="K47" s="116">
        <v>1309388763</v>
      </c>
      <c r="L47" s="116">
        <f>I47-K47</f>
        <v>1295746</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0</v>
      </c>
      <c r="K48" s="116">
        <v>5685701</v>
      </c>
      <c r="L48" s="116">
        <f>I48-K48</f>
        <v>0</v>
      </c>
      <c r="M48" s="119">
        <f>I48-C48-D48</f>
        <v>0</v>
      </c>
      <c r="N48" s="317"/>
      <c r="O48" s="317"/>
    </row>
    <row r="49" spans="1:15" s="71" customFormat="1" ht="18" customHeight="1">
      <c r="A49" s="138"/>
      <c r="B49" s="139" t="s">
        <v>49</v>
      </c>
      <c r="C49" s="116">
        <f>SUM(C47:C48)</f>
        <v>1308872052</v>
      </c>
      <c r="D49" s="116">
        <f>SUM(D46:D48)</f>
        <v>7498158</v>
      </c>
      <c r="E49" s="116">
        <f>SUM(E46:E48)</f>
        <v>0</v>
      </c>
      <c r="F49" s="117"/>
      <c r="G49" s="116">
        <f>SUM(G47:G48)</f>
        <v>7498158</v>
      </c>
      <c r="H49" s="117"/>
      <c r="I49" s="116">
        <f>SUM(I47:I48)</f>
        <v>1316370210</v>
      </c>
      <c r="J49" s="116">
        <f>SUM(J47:J48)</f>
        <v>71481770.189999998</v>
      </c>
      <c r="K49" s="116">
        <f>SUM(K47:K48)</f>
        <v>1315074464</v>
      </c>
      <c r="L49" s="116">
        <f>I49-K49</f>
        <v>1295746</v>
      </c>
      <c r="M49" s="119">
        <f t="shared" si="0"/>
        <v>0</v>
      </c>
      <c r="N49" s="317"/>
      <c r="O49" s="317"/>
    </row>
    <row r="50" spans="1:15" s="74" customFormat="1" ht="18" customHeight="1">
      <c r="A50" s="128"/>
      <c r="B50" s="125" t="s">
        <v>6</v>
      </c>
      <c r="C50" s="116">
        <v>917884262</v>
      </c>
      <c r="D50" s="116">
        <f>I50-C50</f>
        <v>9036990</v>
      </c>
      <c r="E50" s="116"/>
      <c r="F50" s="117"/>
      <c r="G50" s="116">
        <v>9036990</v>
      </c>
      <c r="H50" s="117"/>
      <c r="I50" s="116">
        <v>926921252</v>
      </c>
      <c r="J50" s="116">
        <v>20599096.750000004</v>
      </c>
      <c r="K50" s="116">
        <v>932700580</v>
      </c>
      <c r="L50" s="116">
        <f>I50-K50</f>
        <v>-5779328</v>
      </c>
      <c r="M50" s="119">
        <f t="shared" si="0"/>
        <v>0</v>
      </c>
      <c r="N50" s="317"/>
      <c r="O50" s="317"/>
    </row>
    <row r="51" spans="1:15" s="74" customFormat="1" ht="18" customHeight="1">
      <c r="A51" s="128"/>
      <c r="B51" s="125" t="s">
        <v>34</v>
      </c>
      <c r="C51" s="116">
        <v>6593379</v>
      </c>
      <c r="D51" s="116">
        <f>I51-C51</f>
        <v>812879</v>
      </c>
      <c r="E51" s="116"/>
      <c r="F51" s="117"/>
      <c r="G51" s="116">
        <v>812879</v>
      </c>
      <c r="H51" s="117"/>
      <c r="I51" s="116">
        <v>7406258</v>
      </c>
      <c r="J51" s="116">
        <v>478251.01999999996</v>
      </c>
      <c r="K51" s="116">
        <v>7406258</v>
      </c>
      <c r="L51" s="116">
        <f>I51-K51</f>
        <v>0</v>
      </c>
      <c r="M51" s="119">
        <f t="shared" si="0"/>
        <v>0</v>
      </c>
      <c r="N51" s="317"/>
      <c r="O51" s="317"/>
    </row>
    <row r="52" spans="1:15" s="71" customFormat="1" ht="18" customHeight="1">
      <c r="A52" s="120" t="s">
        <v>35</v>
      </c>
      <c r="B52" s="140"/>
      <c r="C52" s="122">
        <f>SUM(C49:C51)</f>
        <v>2233349693</v>
      </c>
      <c r="D52" s="122">
        <f>SUM(D49:D51)</f>
        <v>17348027</v>
      </c>
      <c r="E52" s="122">
        <f>SUM(E49:E51)</f>
        <v>0</v>
      </c>
      <c r="F52" s="321"/>
      <c r="G52" s="122">
        <f>SUM(G49:G51)</f>
        <v>17348027</v>
      </c>
      <c r="H52" s="321"/>
      <c r="I52" s="122">
        <f>SUM(I49:I51)</f>
        <v>2250697720</v>
      </c>
      <c r="J52" s="122">
        <f>SUM(J49:J51)</f>
        <v>92559117.959999993</v>
      </c>
      <c r="K52" s="122">
        <f>SUM(K49:K51)</f>
        <v>2255181302</v>
      </c>
      <c r="L52" s="122">
        <f>SUM(L49:L51)</f>
        <v>-4483582</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151"/>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509</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80"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B32" sqref="B32"/>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578</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507</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722"/>
      <c r="B4" s="723"/>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724" t="s">
        <v>0</v>
      </c>
      <c r="B5" s="725"/>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1653383</v>
      </c>
      <c r="E8" s="290">
        <v>3921185</v>
      </c>
      <c r="F8" s="290">
        <v>0</v>
      </c>
      <c r="G8" s="290">
        <v>0</v>
      </c>
      <c r="H8" s="290">
        <v>0</v>
      </c>
      <c r="I8" s="290">
        <v>781000</v>
      </c>
      <c r="J8" s="290">
        <v>0</v>
      </c>
      <c r="K8" s="290">
        <v>-1417255</v>
      </c>
      <c r="L8" s="290">
        <v>1462628</v>
      </c>
      <c r="M8" s="290">
        <v>0</v>
      </c>
      <c r="N8" s="290">
        <v>0</v>
      </c>
      <c r="O8" s="290">
        <v>450000</v>
      </c>
      <c r="P8" s="290">
        <v>0</v>
      </c>
      <c r="Q8" s="290">
        <v>1406605</v>
      </c>
      <c r="R8" s="290">
        <v>0</v>
      </c>
      <c r="S8" s="290">
        <v>1636877</v>
      </c>
      <c r="T8" s="290">
        <v>0</v>
      </c>
      <c r="U8" s="290">
        <v>0</v>
      </c>
      <c r="V8" s="290">
        <v>0</v>
      </c>
      <c r="W8" s="290">
        <v>314158</v>
      </c>
      <c r="X8" s="290">
        <v>0</v>
      </c>
      <c r="Y8" s="290">
        <v>0</v>
      </c>
      <c r="Z8" s="290">
        <v>0</v>
      </c>
      <c r="AA8" s="290">
        <v>3019488</v>
      </c>
      <c r="AB8" s="290">
        <v>0</v>
      </c>
      <c r="AC8" s="291">
        <f t="shared" si="0"/>
        <v>13228069</v>
      </c>
    </row>
    <row r="9" spans="1:46">
      <c r="A9" s="388" t="s">
        <v>193</v>
      </c>
      <c r="B9" s="369" t="s">
        <v>388</v>
      </c>
      <c r="C9" s="290">
        <v>-138613</v>
      </c>
      <c r="D9" s="290">
        <v>-3369075</v>
      </c>
      <c r="E9" s="290">
        <v>1262336</v>
      </c>
      <c r="F9" s="290">
        <v>-691016</v>
      </c>
      <c r="G9" s="290">
        <v>0</v>
      </c>
      <c r="H9" s="290">
        <v>0</v>
      </c>
      <c r="I9" s="290">
        <v>0</v>
      </c>
      <c r="J9" s="290">
        <v>0</v>
      </c>
      <c r="K9" s="290">
        <v>39492</v>
      </c>
      <c r="L9" s="290">
        <v>0</v>
      </c>
      <c r="M9" s="290">
        <v>0</v>
      </c>
      <c r="N9" s="290">
        <v>0</v>
      </c>
      <c r="O9" s="290">
        <v>0</v>
      </c>
      <c r="P9" s="290">
        <v>0</v>
      </c>
      <c r="Q9" s="290">
        <v>0</v>
      </c>
      <c r="R9" s="290">
        <v>0</v>
      </c>
      <c r="S9" s="290">
        <v>0</v>
      </c>
      <c r="T9" s="290">
        <v>0</v>
      </c>
      <c r="U9" s="290">
        <v>-294043</v>
      </c>
      <c r="V9" s="290">
        <v>-24612</v>
      </c>
      <c r="W9" s="290">
        <v>0</v>
      </c>
      <c r="X9" s="290">
        <v>-177947</v>
      </c>
      <c r="Y9" s="290">
        <v>-147245</v>
      </c>
      <c r="Z9" s="290">
        <v>17723</v>
      </c>
      <c r="AA9" s="290">
        <v>-259635</v>
      </c>
      <c r="AB9" s="290">
        <v>-280205</v>
      </c>
      <c r="AC9" s="291">
        <f t="shared" si="0"/>
        <v>-4062840</v>
      </c>
    </row>
    <row r="10" spans="1:46">
      <c r="A10" s="389" t="s">
        <v>194</v>
      </c>
      <c r="B10" s="292" t="s">
        <v>389</v>
      </c>
      <c r="C10" s="290">
        <v>0</v>
      </c>
      <c r="D10" s="290">
        <v>1243367</v>
      </c>
      <c r="E10" s="290">
        <v>-83717</v>
      </c>
      <c r="F10" s="290">
        <v>0</v>
      </c>
      <c r="G10" s="290">
        <v>0</v>
      </c>
      <c r="H10" s="290">
        <v>0</v>
      </c>
      <c r="I10" s="290">
        <v>0</v>
      </c>
      <c r="J10" s="290">
        <v>0</v>
      </c>
      <c r="K10" s="290">
        <v>0</v>
      </c>
      <c r="L10" s="290">
        <v>0</v>
      </c>
      <c r="M10" s="290">
        <v>0</v>
      </c>
      <c r="N10" s="290">
        <v>0</v>
      </c>
      <c r="O10" s="290">
        <v>0</v>
      </c>
      <c r="P10" s="290">
        <v>0</v>
      </c>
      <c r="Q10" s="290">
        <v>0</v>
      </c>
      <c r="R10" s="290">
        <v>100000</v>
      </c>
      <c r="S10" s="290">
        <v>0</v>
      </c>
      <c r="T10" s="290">
        <v>97102</v>
      </c>
      <c r="U10" s="290">
        <v>27102</v>
      </c>
      <c r="V10" s="290">
        <v>0</v>
      </c>
      <c r="W10" s="290">
        <v>0</v>
      </c>
      <c r="X10" s="290">
        <v>-66631</v>
      </c>
      <c r="Y10" s="290">
        <v>0</v>
      </c>
      <c r="Z10" s="290">
        <v>0</v>
      </c>
      <c r="AA10" s="290">
        <v>-500000</v>
      </c>
      <c r="AB10" s="290">
        <v>0</v>
      </c>
      <c r="AC10" s="291">
        <f t="shared" si="0"/>
        <v>817223</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756" t="s">
        <v>236</v>
      </c>
      <c r="B17" s="292" t="s">
        <v>466</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0</v>
      </c>
      <c r="Y17" s="290">
        <v>-250016</v>
      </c>
      <c r="Z17" s="290">
        <v>250016</v>
      </c>
      <c r="AA17" s="290">
        <v>0</v>
      </c>
      <c r="AB17" s="290">
        <v>0</v>
      </c>
      <c r="AC17" s="291">
        <f t="shared" ref="AC17:AC18" si="2">SUM(C17:AB17)</f>
        <v>0</v>
      </c>
    </row>
    <row r="18" spans="1:33">
      <c r="A18" s="756" t="s">
        <v>354</v>
      </c>
      <c r="B18" s="292" t="s">
        <v>470</v>
      </c>
      <c r="C18" s="757"/>
      <c r="D18" s="757"/>
      <c r="E18" s="757"/>
      <c r="F18" s="757"/>
      <c r="G18" s="757"/>
      <c r="H18" s="757"/>
      <c r="I18" s="757"/>
      <c r="J18" s="757"/>
      <c r="K18" s="757"/>
      <c r="L18" s="757"/>
      <c r="M18" s="757"/>
      <c r="N18" s="757"/>
      <c r="O18" s="757"/>
      <c r="P18" s="757"/>
      <c r="Q18" s="757"/>
      <c r="R18" s="757"/>
      <c r="S18" s="757">
        <v>0</v>
      </c>
      <c r="T18" s="757">
        <v>0</v>
      </c>
      <c r="U18" s="757">
        <v>0</v>
      </c>
      <c r="V18" s="757">
        <v>0</v>
      </c>
      <c r="W18" s="757">
        <v>0</v>
      </c>
      <c r="X18" s="757">
        <v>0</v>
      </c>
      <c r="Y18" s="757">
        <v>0</v>
      </c>
      <c r="Z18" s="757">
        <v>0</v>
      </c>
      <c r="AA18" s="757">
        <v>0</v>
      </c>
      <c r="AB18" s="757">
        <v>2491630</v>
      </c>
      <c r="AC18" s="758">
        <f t="shared" si="2"/>
        <v>2491630</v>
      </c>
    </row>
    <row r="19" spans="1:33">
      <c r="A19" s="756" t="s">
        <v>237</v>
      </c>
      <c r="B19" s="292" t="s">
        <v>509</v>
      </c>
      <c r="C19" s="759">
        <v>0</v>
      </c>
      <c r="D19" s="759">
        <v>8178521</v>
      </c>
      <c r="E19" s="759">
        <v>0</v>
      </c>
      <c r="F19" s="759">
        <v>0</v>
      </c>
      <c r="G19" s="759">
        <v>0</v>
      </c>
      <c r="H19" s="759">
        <v>0</v>
      </c>
      <c r="I19" s="759">
        <v>0</v>
      </c>
      <c r="J19" s="759">
        <v>0</v>
      </c>
      <c r="K19" s="759">
        <v>0</v>
      </c>
      <c r="L19" s="759">
        <v>0</v>
      </c>
      <c r="M19" s="759">
        <v>0</v>
      </c>
      <c r="N19" s="759">
        <v>0</v>
      </c>
      <c r="O19" s="759">
        <v>0</v>
      </c>
      <c r="P19" s="759">
        <v>0</v>
      </c>
      <c r="Q19" s="759">
        <v>0</v>
      </c>
      <c r="R19" s="759">
        <v>0</v>
      </c>
      <c r="S19" s="759">
        <v>0</v>
      </c>
      <c r="T19" s="759">
        <v>0</v>
      </c>
      <c r="U19" s="759">
        <v>0</v>
      </c>
      <c r="V19" s="759">
        <v>0</v>
      </c>
      <c r="W19" s="759">
        <v>0</v>
      </c>
      <c r="X19" s="759">
        <v>0</v>
      </c>
      <c r="Y19" s="759">
        <v>0</v>
      </c>
      <c r="Z19" s="759">
        <v>0</v>
      </c>
      <c r="AA19" s="759">
        <v>0</v>
      </c>
      <c r="AB19" s="759">
        <v>0</v>
      </c>
      <c r="AC19" s="760">
        <f t="shared" ref="AC19" si="3">SUM(C19:AB19)</f>
        <v>8178521</v>
      </c>
    </row>
    <row r="20" spans="1:33">
      <c r="A20" s="393"/>
      <c r="B20" s="394"/>
      <c r="C20" s="435"/>
      <c r="D20" s="435"/>
      <c r="E20" s="435"/>
      <c r="F20" s="435"/>
      <c r="G20" s="435"/>
      <c r="H20" s="435"/>
      <c r="I20" s="435"/>
      <c r="J20" s="435"/>
      <c r="K20" s="435"/>
      <c r="L20" s="435"/>
      <c r="M20" s="435"/>
      <c r="N20" s="435"/>
      <c r="O20" s="435"/>
      <c r="P20" s="435"/>
      <c r="Q20" s="435"/>
      <c r="R20" s="435"/>
      <c r="S20" s="435"/>
      <c r="T20" s="435"/>
      <c r="U20" s="435"/>
      <c r="V20" s="435"/>
      <c r="W20" s="435"/>
      <c r="X20" s="435"/>
      <c r="Y20" s="435"/>
      <c r="Z20" s="435"/>
      <c r="AA20" s="435"/>
      <c r="AB20" s="435"/>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6468231</v>
      </c>
      <c r="E22" s="372">
        <f t="shared" si="4"/>
        <v>5557050</v>
      </c>
      <c r="F22" s="372">
        <f t="shared" si="4"/>
        <v>-691016</v>
      </c>
      <c r="G22" s="372">
        <f t="shared" si="4"/>
        <v>0</v>
      </c>
      <c r="H22" s="372">
        <f t="shared" si="4"/>
        <v>0</v>
      </c>
      <c r="I22" s="372">
        <f t="shared" si="4"/>
        <v>786356</v>
      </c>
      <c r="J22" s="372">
        <f t="shared" si="4"/>
        <v>0</v>
      </c>
      <c r="K22" s="372">
        <f t="shared" si="4"/>
        <v>-1377763</v>
      </c>
      <c r="L22" s="372">
        <f t="shared" si="4"/>
        <v>1462628</v>
      </c>
      <c r="M22" s="372">
        <f t="shared" si="4"/>
        <v>0</v>
      </c>
      <c r="N22" s="372">
        <f t="shared" si="4"/>
        <v>0</v>
      </c>
      <c r="O22" s="372">
        <f t="shared" si="4"/>
        <v>550000</v>
      </c>
      <c r="P22" s="372">
        <f t="shared" si="4"/>
        <v>0</v>
      </c>
      <c r="Q22" s="372">
        <f t="shared" si="4"/>
        <v>1396905</v>
      </c>
      <c r="R22" s="372">
        <f t="shared" si="4"/>
        <v>0</v>
      </c>
      <c r="S22" s="372">
        <f t="shared" si="4"/>
        <v>1636877</v>
      </c>
      <c r="T22" s="372">
        <f t="shared" si="4"/>
        <v>97102</v>
      </c>
      <c r="U22" s="372">
        <f t="shared" si="4"/>
        <v>-266941</v>
      </c>
      <c r="V22" s="372">
        <f t="shared" si="4"/>
        <v>-24612</v>
      </c>
      <c r="W22" s="372">
        <f t="shared" si="4"/>
        <v>314158</v>
      </c>
      <c r="X22" s="372">
        <f t="shared" si="4"/>
        <v>-2439770</v>
      </c>
      <c r="Y22" s="372">
        <f t="shared" si="4"/>
        <v>-542844</v>
      </c>
      <c r="Z22" s="372">
        <f t="shared" si="4"/>
        <v>240262</v>
      </c>
      <c r="AA22" s="372">
        <f t="shared" si="4"/>
        <v>2197592</v>
      </c>
      <c r="AB22" s="372">
        <f t="shared" si="4"/>
        <v>2122425</v>
      </c>
      <c r="AC22" s="390">
        <f t="shared" si="4"/>
        <v>17348027</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29380620</v>
      </c>
      <c r="O23" s="290">
        <v>20909790</v>
      </c>
      <c r="P23" s="290">
        <v>6160951</v>
      </c>
      <c r="Q23" s="290">
        <v>24419</v>
      </c>
      <c r="R23" s="290">
        <v>30197011</v>
      </c>
      <c r="S23" s="290">
        <v>4567899</v>
      </c>
      <c r="T23" s="290">
        <v>5005692</v>
      </c>
      <c r="U23" s="290">
        <v>41321954</v>
      </c>
      <c r="V23" s="290">
        <v>2458486</v>
      </c>
      <c r="W23" s="290">
        <v>2474761</v>
      </c>
      <c r="X23" s="290">
        <v>17509603</v>
      </c>
      <c r="Y23" s="290">
        <v>9406376</v>
      </c>
      <c r="Z23" s="290">
        <v>603689</v>
      </c>
      <c r="AA23" s="290">
        <v>25368714</v>
      </c>
      <c r="AB23" s="290">
        <v>21755592</v>
      </c>
      <c r="AC23" s="291">
        <f>SUM(C23:AB23)</f>
        <v>1316370210</v>
      </c>
      <c r="AE23" s="85"/>
      <c r="AG23" s="85"/>
    </row>
    <row r="24" spans="1:33" ht="16.2">
      <c r="A24" s="294"/>
      <c r="B24" s="296" t="s">
        <v>200</v>
      </c>
      <c r="C24" s="290">
        <v>12900596</v>
      </c>
      <c r="D24" s="290">
        <v>229050654</v>
      </c>
      <c r="E24" s="290">
        <v>31036998</v>
      </c>
      <c r="F24" s="290">
        <v>34743928</v>
      </c>
      <c r="G24" s="290">
        <v>4941332</v>
      </c>
      <c r="H24" s="290">
        <v>2428514</v>
      </c>
      <c r="I24" s="290">
        <v>8544581</v>
      </c>
      <c r="J24" s="290">
        <v>253229</v>
      </c>
      <c r="K24" s="290">
        <v>16294001</v>
      </c>
      <c r="L24" s="290">
        <v>286774206</v>
      </c>
      <c r="M24" s="290">
        <v>174079639</v>
      </c>
      <c r="N24" s="290">
        <v>11341956</v>
      </c>
      <c r="O24" s="290">
        <v>3952570</v>
      </c>
      <c r="P24" s="290">
        <v>2261607</v>
      </c>
      <c r="Q24" s="290">
        <v>4659879</v>
      </c>
      <c r="R24" s="290">
        <v>0</v>
      </c>
      <c r="S24" s="290">
        <v>30078760</v>
      </c>
      <c r="T24" s="290">
        <v>2752559</v>
      </c>
      <c r="U24" s="290">
        <v>14943568</v>
      </c>
      <c r="V24" s="290">
        <v>2096796</v>
      </c>
      <c r="W24" s="290">
        <v>7239215</v>
      </c>
      <c r="X24" s="290">
        <v>11084057</v>
      </c>
      <c r="Y24" s="290">
        <v>5446711</v>
      </c>
      <c r="Z24" s="290">
        <v>661563</v>
      </c>
      <c r="AA24" s="290">
        <v>21154413</v>
      </c>
      <c r="AB24" s="290">
        <v>8199920</v>
      </c>
      <c r="AC24" s="291">
        <f>SUM(C24:AB24)</f>
        <v>926921252</v>
      </c>
      <c r="AE24" s="85"/>
      <c r="AG24" s="85"/>
    </row>
    <row r="25" spans="1:33" ht="16.8" thickBot="1">
      <c r="A25" s="294"/>
      <c r="B25" s="296" t="s">
        <v>34</v>
      </c>
      <c r="C25" s="290">
        <v>0</v>
      </c>
      <c r="D25" s="290">
        <v>6324327</v>
      </c>
      <c r="E25" s="290">
        <v>19213</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97102</v>
      </c>
      <c r="U25" s="290">
        <v>78421</v>
      </c>
      <c r="V25" s="290">
        <v>8000</v>
      </c>
      <c r="W25" s="290">
        <v>0</v>
      </c>
      <c r="X25" s="290">
        <v>0</v>
      </c>
      <c r="Y25" s="290">
        <v>0</v>
      </c>
      <c r="Z25" s="290">
        <v>0</v>
      </c>
      <c r="AA25" s="290">
        <v>0</v>
      </c>
      <c r="AB25" s="290">
        <v>0</v>
      </c>
      <c r="AC25" s="291">
        <f>SUM(C25:AB25)</f>
        <v>7406258</v>
      </c>
      <c r="AE25" s="85"/>
      <c r="AG25" s="85"/>
    </row>
    <row r="26" spans="1:33" ht="16.2" thickBot="1">
      <c r="A26" s="297"/>
      <c r="B26" s="293" t="s">
        <v>220</v>
      </c>
      <c r="C26" s="319">
        <f t="shared" ref="C26:AC26" si="5">C22+C6</f>
        <v>24978015</v>
      </c>
      <c r="D26" s="319">
        <f t="shared" si="5"/>
        <v>828568267</v>
      </c>
      <c r="E26" s="319">
        <f t="shared" si="5"/>
        <v>52662680</v>
      </c>
      <c r="F26" s="319">
        <f t="shared" si="5"/>
        <v>76780870</v>
      </c>
      <c r="G26" s="319">
        <f t="shared" si="5"/>
        <v>12781921</v>
      </c>
      <c r="H26" s="319">
        <f t="shared" si="5"/>
        <v>6483947</v>
      </c>
      <c r="I26" s="319">
        <f t="shared" si="5"/>
        <v>10030066</v>
      </c>
      <c r="J26" s="319">
        <f t="shared" si="5"/>
        <v>13597190</v>
      </c>
      <c r="K26" s="319">
        <f t="shared" si="5"/>
        <v>39080926</v>
      </c>
      <c r="L26" s="319">
        <f t="shared" si="5"/>
        <v>526969370</v>
      </c>
      <c r="M26" s="319">
        <f t="shared" si="5"/>
        <v>315461814</v>
      </c>
      <c r="N26" s="319">
        <f t="shared" si="5"/>
        <v>40722576</v>
      </c>
      <c r="O26" s="319">
        <f t="shared" si="5"/>
        <v>24862360</v>
      </c>
      <c r="P26" s="319">
        <f t="shared" si="5"/>
        <v>8422558</v>
      </c>
      <c r="Q26" s="319">
        <f t="shared" si="5"/>
        <v>4684298</v>
      </c>
      <c r="R26" s="319">
        <f t="shared" si="5"/>
        <v>30297011</v>
      </c>
      <c r="S26" s="319">
        <f t="shared" si="5"/>
        <v>34646659</v>
      </c>
      <c r="T26" s="319">
        <f t="shared" si="5"/>
        <v>7855353</v>
      </c>
      <c r="U26" s="319">
        <f t="shared" si="5"/>
        <v>56343943</v>
      </c>
      <c r="V26" s="319">
        <f t="shared" si="5"/>
        <v>4563282</v>
      </c>
      <c r="W26" s="319">
        <f t="shared" si="5"/>
        <v>9713976</v>
      </c>
      <c r="X26" s="319">
        <f t="shared" si="5"/>
        <v>28593660</v>
      </c>
      <c r="Y26" s="319">
        <f t="shared" si="5"/>
        <v>14853087</v>
      </c>
      <c r="Z26" s="319">
        <f t="shared" si="5"/>
        <v>1265252</v>
      </c>
      <c r="AA26" s="319">
        <f t="shared" si="5"/>
        <v>46523127</v>
      </c>
      <c r="AB26" s="319">
        <f t="shared" si="5"/>
        <v>29955512</v>
      </c>
      <c r="AC26" s="355">
        <f t="shared" si="5"/>
        <v>2250697720</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60"/>
      <c r="D29" s="460"/>
      <c r="E29" s="460"/>
      <c r="F29" s="460"/>
      <c r="G29" s="460"/>
      <c r="H29" s="460"/>
      <c r="I29" s="460"/>
      <c r="J29" s="460"/>
      <c r="K29" s="460"/>
      <c r="L29" s="460"/>
      <c r="M29" s="460"/>
      <c r="N29" s="460"/>
      <c r="O29" s="460"/>
      <c r="P29" s="460"/>
      <c r="Q29" s="460"/>
      <c r="R29" s="460"/>
      <c r="S29" s="460"/>
      <c r="T29" s="460"/>
      <c r="U29" s="460"/>
      <c r="V29" s="460"/>
      <c r="W29" s="460"/>
      <c r="X29" s="460"/>
      <c r="Y29" s="460"/>
      <c r="Z29" s="460"/>
      <c r="AA29" s="460"/>
      <c r="AB29" s="460"/>
    </row>
    <row r="30" spans="1:33">
      <c r="A30" s="102"/>
      <c r="C30" s="460"/>
      <c r="D30" s="460"/>
      <c r="E30" s="460"/>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D30" s="85"/>
    </row>
    <row r="31" spans="1:33">
      <c r="A31" s="102"/>
      <c r="C31" s="460"/>
      <c r="D31" s="460"/>
      <c r="E31" s="460"/>
      <c r="F31" s="460"/>
      <c r="G31" s="460"/>
      <c r="H31" s="460"/>
      <c r="I31" s="460"/>
      <c r="J31" s="460"/>
      <c r="K31" s="460"/>
      <c r="L31" s="460"/>
      <c r="M31" s="460"/>
      <c r="N31" s="460"/>
      <c r="O31" s="460"/>
      <c r="P31" s="460"/>
      <c r="Q31" s="460"/>
      <c r="R31" s="460"/>
      <c r="S31" s="460"/>
      <c r="T31" s="460"/>
      <c r="U31" s="460"/>
      <c r="V31" s="460"/>
      <c r="W31" s="460"/>
      <c r="X31" s="460"/>
      <c r="Y31" s="460"/>
      <c r="Z31" s="460"/>
      <c r="AA31" s="460"/>
      <c r="AB31" s="460"/>
    </row>
    <row r="32" spans="1:33">
      <c r="A32" s="10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Q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C41" sqref="C4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8.21875" style="79" customWidth="1"/>
    <col min="8" max="8" width="16.109375" style="79" customWidth="1"/>
    <col min="9" max="9" width="18.109375" style="78" bestFit="1" customWidth="1"/>
    <col min="10" max="10" width="18.6640625" style="78" bestFit="1" customWidth="1"/>
    <col min="11" max="11" width="18.109375" style="78" bestFit="1" customWidth="1"/>
    <col min="12" max="12" width="16.6640625" style="78" customWidth="1"/>
    <col min="13" max="13" width="16.6640625" style="66" bestFit="1" customWidth="1"/>
    <col min="14" max="14" width="14.5546875" style="67"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719" t="s">
        <v>3</v>
      </c>
      <c r="B1" s="719"/>
      <c r="C1" s="719"/>
      <c r="D1" s="719"/>
      <c r="E1" s="719"/>
      <c r="F1" s="719"/>
      <c r="G1" s="719"/>
      <c r="H1" s="719"/>
      <c r="I1" s="719"/>
      <c r="J1" s="719"/>
      <c r="K1" s="719"/>
      <c r="L1" s="719"/>
      <c r="M1" s="108"/>
    </row>
    <row r="2" spans="1:16" s="65" customFormat="1" ht="18" customHeight="1">
      <c r="A2" s="720" t="s">
        <v>383</v>
      </c>
      <c r="B2" s="720"/>
      <c r="C2" s="720"/>
      <c r="D2" s="720"/>
      <c r="E2" s="720"/>
      <c r="F2" s="720"/>
      <c r="G2" s="720"/>
      <c r="H2" s="720"/>
      <c r="I2" s="720"/>
      <c r="J2" s="720"/>
      <c r="K2" s="720"/>
      <c r="L2" s="720"/>
      <c r="M2" s="109"/>
    </row>
    <row r="3" spans="1:16" s="65" customFormat="1" ht="18" customHeight="1">
      <c r="A3" s="721" t="s">
        <v>507</v>
      </c>
      <c r="B3" s="721"/>
      <c r="C3" s="721"/>
      <c r="D3" s="721"/>
      <c r="E3" s="721"/>
      <c r="F3" s="721"/>
      <c r="G3" s="721"/>
      <c r="H3" s="721"/>
      <c r="I3" s="721"/>
      <c r="J3" s="721"/>
      <c r="K3" s="721"/>
      <c r="L3" s="721"/>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25116625</v>
      </c>
      <c r="D5" s="116">
        <f>E5+G5</f>
        <v>-96549</v>
      </c>
      <c r="E5" s="116">
        <v>-96549</v>
      </c>
      <c r="F5" s="320" t="s">
        <v>193</v>
      </c>
      <c r="G5" s="116">
        <v>0</v>
      </c>
      <c r="H5" s="320"/>
      <c r="I5" s="116">
        <v>25020076</v>
      </c>
      <c r="J5" s="116">
        <v>24151502.829999983</v>
      </c>
      <c r="K5" s="116">
        <v>24341991</v>
      </c>
      <c r="L5" s="116">
        <f>I5-K5</f>
        <v>678085</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f>C5</f>
        <v>25116625</v>
      </c>
      <c r="D7" s="122">
        <f>D5</f>
        <v>-96549</v>
      </c>
      <c r="E7" s="122">
        <v>-96549</v>
      </c>
      <c r="F7" s="122"/>
      <c r="G7" s="122">
        <f t="shared" ref="G7:L7" si="1">G5</f>
        <v>0</v>
      </c>
      <c r="H7" s="122"/>
      <c r="I7" s="122">
        <f>I5</f>
        <v>25020076</v>
      </c>
      <c r="J7" s="122">
        <f>J5</f>
        <v>24151502.829999983</v>
      </c>
      <c r="K7" s="122">
        <f t="shared" si="1"/>
        <v>24341991</v>
      </c>
      <c r="L7" s="122">
        <f t="shared" si="1"/>
        <v>678085</v>
      </c>
      <c r="M7" s="119">
        <f t="shared" si="0"/>
        <v>0</v>
      </c>
      <c r="N7" s="317"/>
      <c r="O7" s="317"/>
      <c r="P7" s="61"/>
    </row>
    <row r="8" spans="1:16" s="62" customFormat="1" ht="18" customHeight="1">
      <c r="A8" s="124" t="s">
        <v>23</v>
      </c>
      <c r="B8" s="115" t="s">
        <v>8</v>
      </c>
      <c r="C8" s="116">
        <v>804011968</v>
      </c>
      <c r="D8" s="116">
        <f>E8+G8</f>
        <v>-11280516</v>
      </c>
      <c r="E8" s="116">
        <v>8103158</v>
      </c>
      <c r="F8" s="118" t="s">
        <v>521</v>
      </c>
      <c r="G8" s="116">
        <v>-19383674</v>
      </c>
      <c r="H8" s="118" t="s">
        <v>514</v>
      </c>
      <c r="I8" s="116">
        <v>792731452</v>
      </c>
      <c r="J8" s="398">
        <v>767015207.74998748</v>
      </c>
      <c r="K8" s="116">
        <v>783135845</v>
      </c>
      <c r="L8" s="116">
        <f>I8-K8</f>
        <v>9595607</v>
      </c>
      <c r="M8" s="119">
        <f>I8-C8-D8</f>
        <v>0</v>
      </c>
      <c r="N8" s="317"/>
      <c r="O8" s="116"/>
      <c r="P8" s="61"/>
    </row>
    <row r="9" spans="1:16" s="62" customFormat="1" ht="18" customHeight="1">
      <c r="A9" s="124" t="s">
        <v>24</v>
      </c>
      <c r="B9" s="115" t="s">
        <v>9</v>
      </c>
      <c r="C9" s="116">
        <v>47170746</v>
      </c>
      <c r="D9" s="116">
        <f>E9+G9</f>
        <v>13347147</v>
      </c>
      <c r="E9" s="116">
        <v>6179776</v>
      </c>
      <c r="F9" s="118" t="s">
        <v>522</v>
      </c>
      <c r="G9" s="116">
        <v>7167371</v>
      </c>
      <c r="H9" s="118" t="s">
        <v>515</v>
      </c>
      <c r="I9" s="116">
        <v>60517893</v>
      </c>
      <c r="J9" s="116">
        <v>54818157.41000019</v>
      </c>
      <c r="K9" s="116">
        <v>59654220</v>
      </c>
      <c r="L9" s="116">
        <f>I9-K9</f>
        <v>863673</v>
      </c>
      <c r="M9" s="119">
        <f>I9-C9-D9</f>
        <v>0</v>
      </c>
      <c r="N9" s="317"/>
      <c r="O9" s="116"/>
      <c r="P9" s="61"/>
    </row>
    <row r="10" spans="1:16" s="62" customFormat="1" ht="18" customHeight="1">
      <c r="A10" s="124" t="s">
        <v>25</v>
      </c>
      <c r="B10" s="115" t="s">
        <v>159</v>
      </c>
      <c r="C10" s="116">
        <v>74905848</v>
      </c>
      <c r="D10" s="116">
        <f t="shared" ref="D10:D18" si="2">E10+G10</f>
        <v>-15334945</v>
      </c>
      <c r="E10" s="116">
        <v>443205</v>
      </c>
      <c r="F10" s="117" t="s">
        <v>523</v>
      </c>
      <c r="G10" s="116">
        <v>-15778150</v>
      </c>
      <c r="H10" s="117" t="s">
        <v>369</v>
      </c>
      <c r="I10" s="116">
        <v>59570903</v>
      </c>
      <c r="J10" s="116">
        <v>52166667.229999989</v>
      </c>
      <c r="K10" s="116">
        <v>53645044</v>
      </c>
      <c r="L10" s="116">
        <f t="shared" ref="L10:L18" si="3">I10-K10</f>
        <v>5925859</v>
      </c>
      <c r="M10" s="119">
        <f>I10-C10-D10</f>
        <v>0</v>
      </c>
      <c r="N10" s="317"/>
      <c r="O10" s="116"/>
      <c r="P10" s="61"/>
    </row>
    <row r="11" spans="1:16" s="62" customFormat="1" ht="18" customHeight="1">
      <c r="A11" s="124" t="s">
        <v>26</v>
      </c>
      <c r="B11" s="115" t="s">
        <v>160</v>
      </c>
      <c r="C11" s="116">
        <v>12781921</v>
      </c>
      <c r="D11" s="116">
        <f t="shared" si="2"/>
        <v>2430691</v>
      </c>
      <c r="E11" s="116">
        <v>0</v>
      </c>
      <c r="F11" s="117" t="s">
        <v>369</v>
      </c>
      <c r="G11" s="116">
        <v>2430691</v>
      </c>
      <c r="H11" s="117" t="s">
        <v>369</v>
      </c>
      <c r="I11" s="116">
        <v>15212612</v>
      </c>
      <c r="J11" s="116">
        <v>11782861.549999999</v>
      </c>
      <c r="K11" s="116">
        <v>15212612</v>
      </c>
      <c r="L11" s="116">
        <f t="shared" si="3"/>
        <v>0</v>
      </c>
      <c r="M11" s="119">
        <f t="shared" si="0"/>
        <v>0</v>
      </c>
      <c r="N11" s="317"/>
      <c r="O11" s="116"/>
      <c r="P11" s="61"/>
    </row>
    <row r="12" spans="1:16" s="62" customFormat="1" ht="18" customHeight="1">
      <c r="A12" s="124" t="s">
        <v>27</v>
      </c>
      <c r="B12" s="115" t="s">
        <v>161</v>
      </c>
      <c r="C12" s="116">
        <v>6347456</v>
      </c>
      <c r="D12" s="116">
        <f t="shared" si="2"/>
        <v>0</v>
      </c>
      <c r="E12" s="116">
        <v>0</v>
      </c>
      <c r="F12" s="117"/>
      <c r="G12" s="116">
        <v>0</v>
      </c>
      <c r="H12" s="117"/>
      <c r="I12" s="116">
        <v>6347456</v>
      </c>
      <c r="J12" s="116">
        <v>4465087.58</v>
      </c>
      <c r="K12" s="116">
        <v>6347456</v>
      </c>
      <c r="L12" s="116">
        <f t="shared" si="3"/>
        <v>0</v>
      </c>
      <c r="M12" s="119">
        <f t="shared" si="0"/>
        <v>0</v>
      </c>
      <c r="N12" s="317"/>
      <c r="O12" s="116"/>
      <c r="P12" s="61"/>
    </row>
    <row r="13" spans="1:16" s="62" customFormat="1" ht="18" customHeight="1">
      <c r="A13" s="124" t="s">
        <v>100</v>
      </c>
      <c r="B13" s="115" t="s">
        <v>11</v>
      </c>
      <c r="C13" s="116">
        <v>9243710</v>
      </c>
      <c r="D13" s="116">
        <f t="shared" si="2"/>
        <v>786856</v>
      </c>
      <c r="E13" s="116">
        <v>786856</v>
      </c>
      <c r="F13" s="117" t="s">
        <v>417</v>
      </c>
      <c r="G13" s="116">
        <v>0</v>
      </c>
      <c r="H13" s="117"/>
      <c r="I13" s="116">
        <v>10030566</v>
      </c>
      <c r="J13" s="116">
        <v>7331904.1699999999</v>
      </c>
      <c r="K13" s="116">
        <v>10030566</v>
      </c>
      <c r="L13" s="116">
        <f t="shared" si="3"/>
        <v>0</v>
      </c>
      <c r="M13" s="119">
        <f t="shared" si="0"/>
        <v>0</v>
      </c>
      <c r="N13" s="317"/>
      <c r="O13" s="116"/>
      <c r="P13" s="61"/>
    </row>
    <row r="14" spans="1:16" s="62" customFormat="1" ht="18" customHeight="1">
      <c r="A14" s="124" t="s">
        <v>101</v>
      </c>
      <c r="B14" s="115" t="s">
        <v>162</v>
      </c>
      <c r="C14" s="116">
        <v>13597190</v>
      </c>
      <c r="D14" s="116">
        <f t="shared" si="2"/>
        <v>6840875</v>
      </c>
      <c r="E14" s="116">
        <v>0</v>
      </c>
      <c r="F14" s="117" t="s">
        <v>369</v>
      </c>
      <c r="G14" s="116">
        <v>6840875</v>
      </c>
      <c r="H14" s="117" t="s">
        <v>369</v>
      </c>
      <c r="I14" s="116">
        <v>20438065</v>
      </c>
      <c r="J14" s="116">
        <v>17353744.330000002</v>
      </c>
      <c r="K14" s="116">
        <v>20438065</v>
      </c>
      <c r="L14" s="116">
        <f t="shared" si="3"/>
        <v>0</v>
      </c>
      <c r="M14" s="119">
        <f t="shared" si="0"/>
        <v>0</v>
      </c>
      <c r="N14" s="317"/>
      <c r="O14" s="116"/>
      <c r="P14" s="61"/>
    </row>
    <row r="15" spans="1:16" s="62" customFormat="1" ht="18" customHeight="1">
      <c r="A15" s="124" t="s">
        <v>102</v>
      </c>
      <c r="B15" s="115" t="s">
        <v>163</v>
      </c>
      <c r="C15" s="116">
        <v>40325586</v>
      </c>
      <c r="D15" s="116">
        <f t="shared" si="2"/>
        <v>6458188</v>
      </c>
      <c r="E15" s="116">
        <v>514985</v>
      </c>
      <c r="F15" s="117" t="s">
        <v>524</v>
      </c>
      <c r="G15" s="116">
        <v>5943203</v>
      </c>
      <c r="H15" s="117" t="s">
        <v>369</v>
      </c>
      <c r="I15" s="116">
        <v>46783774</v>
      </c>
      <c r="J15" s="116">
        <v>37659888.709999964</v>
      </c>
      <c r="K15" s="116">
        <v>46783774</v>
      </c>
      <c r="L15" s="116">
        <f t="shared" si="3"/>
        <v>0</v>
      </c>
      <c r="M15" s="119">
        <f t="shared" si="0"/>
        <v>0</v>
      </c>
      <c r="N15" s="317"/>
      <c r="O15" s="116"/>
      <c r="P15" s="61"/>
    </row>
    <row r="16" spans="1:16" s="62" customFormat="1" ht="18" customHeight="1">
      <c r="A16" s="124" t="s">
        <v>103</v>
      </c>
      <c r="B16" s="115" t="s">
        <v>164</v>
      </c>
      <c r="C16" s="116">
        <v>525748401</v>
      </c>
      <c r="D16" s="116">
        <f t="shared" si="2"/>
        <v>17014236</v>
      </c>
      <c r="E16" s="116">
        <v>6816334</v>
      </c>
      <c r="F16" s="320" t="s">
        <v>525</v>
      </c>
      <c r="G16" s="116">
        <v>10197902</v>
      </c>
      <c r="H16" s="320" t="s">
        <v>516</v>
      </c>
      <c r="I16" s="116">
        <v>542762637</v>
      </c>
      <c r="J16" s="116">
        <v>521551418.8100006</v>
      </c>
      <c r="K16" s="116">
        <v>541210046</v>
      </c>
      <c r="L16" s="116">
        <f t="shared" si="3"/>
        <v>1552591</v>
      </c>
      <c r="M16" s="119">
        <f t="shared" si="0"/>
        <v>0</v>
      </c>
      <c r="N16" s="317"/>
      <c r="O16" s="116"/>
      <c r="P16" s="61"/>
    </row>
    <row r="17" spans="1:16" s="62" customFormat="1" ht="18" customHeight="1">
      <c r="A17" s="124" t="s">
        <v>104</v>
      </c>
      <c r="B17" s="115" t="s">
        <v>165</v>
      </c>
      <c r="C17" s="116">
        <v>302424090</v>
      </c>
      <c r="D17" s="116">
        <f t="shared" si="2"/>
        <v>1176074</v>
      </c>
      <c r="E17" s="116">
        <v>10799923</v>
      </c>
      <c r="F17" s="117" t="s">
        <v>526</v>
      </c>
      <c r="G17" s="116">
        <v>-9623849</v>
      </c>
      <c r="H17" s="117" t="s">
        <v>304</v>
      </c>
      <c r="I17" s="116">
        <v>303600164</v>
      </c>
      <c r="J17" s="116">
        <v>301070079.79000014</v>
      </c>
      <c r="K17" s="116">
        <v>300952972</v>
      </c>
      <c r="L17" s="116">
        <f t="shared" si="3"/>
        <v>2647192</v>
      </c>
      <c r="M17" s="119">
        <f t="shared" si="0"/>
        <v>0</v>
      </c>
      <c r="N17" s="317"/>
      <c r="O17" s="116"/>
      <c r="P17" s="61"/>
    </row>
    <row r="18" spans="1:16" s="62" customFormat="1" ht="18" customHeight="1">
      <c r="A18" s="124" t="s">
        <v>105</v>
      </c>
      <c r="B18" s="115" t="s">
        <v>166</v>
      </c>
      <c r="C18" s="116">
        <v>39854008</v>
      </c>
      <c r="D18" s="116">
        <f t="shared" si="2"/>
        <v>0</v>
      </c>
      <c r="E18" s="116">
        <v>0</v>
      </c>
      <c r="F18" s="117"/>
      <c r="G18" s="116">
        <v>0</v>
      </c>
      <c r="H18" s="117"/>
      <c r="I18" s="116">
        <v>39854008</v>
      </c>
      <c r="J18" s="116">
        <v>25809734.520000003</v>
      </c>
      <c r="K18" s="116">
        <v>26063611</v>
      </c>
      <c r="L18" s="116">
        <f t="shared" si="3"/>
        <v>13790397</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f>SUM(C8:C18)</f>
        <v>1876410924</v>
      </c>
      <c r="D20" s="122">
        <f>SUM(D8:D18)</f>
        <v>21438606</v>
      </c>
      <c r="E20" s="122">
        <v>33644237</v>
      </c>
      <c r="F20" s="122"/>
      <c r="G20" s="122">
        <f>SUM(G8:G18)</f>
        <v>-12205631</v>
      </c>
      <c r="H20" s="122"/>
      <c r="I20" s="122">
        <f>SUM(I8:I18)</f>
        <v>1897849530</v>
      </c>
      <c r="J20" s="122">
        <f>SUM(J8:J18)</f>
        <v>1801024751.8499885</v>
      </c>
      <c r="K20" s="122">
        <f>SUM(K8:K18)</f>
        <v>1863474211</v>
      </c>
      <c r="L20" s="122">
        <f>SUM(L8:L18)</f>
        <v>34375319</v>
      </c>
      <c r="M20" s="119">
        <f t="shared" si="0"/>
        <v>0</v>
      </c>
      <c r="N20" s="317"/>
      <c r="O20" s="116"/>
      <c r="P20" s="61"/>
    </row>
    <row r="21" spans="1:16" s="62" customFormat="1" ht="18" customHeight="1">
      <c r="A21" s="124" t="s">
        <v>28</v>
      </c>
      <c r="B21" s="115" t="s">
        <v>14</v>
      </c>
      <c r="C21" s="116">
        <v>24312361</v>
      </c>
      <c r="D21" s="116">
        <f t="shared" ref="D21:D26" si="4">E21+G21</f>
        <v>100000</v>
      </c>
      <c r="E21" s="116">
        <v>100000</v>
      </c>
      <c r="F21" s="117" t="s">
        <v>297</v>
      </c>
      <c r="G21" s="116">
        <v>0</v>
      </c>
      <c r="H21" s="117"/>
      <c r="I21" s="116">
        <v>24412361</v>
      </c>
      <c r="J21" s="116">
        <v>23834015.020000003</v>
      </c>
      <c r="K21" s="116">
        <v>24378125</v>
      </c>
      <c r="L21" s="116">
        <f t="shared" ref="L21:L26" si="5">I21-K21</f>
        <v>34236</v>
      </c>
      <c r="M21" s="119">
        <f>I21-C21-D21</f>
        <v>0</v>
      </c>
      <c r="N21" s="317"/>
      <c r="O21" s="116"/>
      <c r="P21" s="61"/>
    </row>
    <row r="22" spans="1:16" s="62" customFormat="1" ht="18" customHeight="1">
      <c r="A22" s="124" t="s">
        <v>106</v>
      </c>
      <c r="B22" s="115" t="s">
        <v>15</v>
      </c>
      <c r="C22" s="116">
        <v>8422559</v>
      </c>
      <c r="D22" s="116">
        <f t="shared" si="4"/>
        <v>0</v>
      </c>
      <c r="E22" s="116">
        <v>0</v>
      </c>
      <c r="F22" s="117"/>
      <c r="G22" s="116">
        <v>0</v>
      </c>
      <c r="H22" s="117"/>
      <c r="I22" s="116">
        <v>8422559</v>
      </c>
      <c r="J22" s="116">
        <v>6405991.6999999993</v>
      </c>
      <c r="K22" s="116">
        <v>8255791</v>
      </c>
      <c r="L22" s="116">
        <f t="shared" si="5"/>
        <v>166768</v>
      </c>
      <c r="M22" s="119">
        <f t="shared" si="0"/>
        <v>0</v>
      </c>
      <c r="N22" s="317"/>
      <c r="O22" s="116"/>
      <c r="P22" s="61"/>
    </row>
    <row r="23" spans="1:16" s="62" customFormat="1" ht="18" customHeight="1">
      <c r="A23" s="124" t="s">
        <v>107</v>
      </c>
      <c r="B23" s="115" t="s">
        <v>16</v>
      </c>
      <c r="C23" s="116">
        <v>3287393</v>
      </c>
      <c r="D23" s="116">
        <f t="shared" si="4"/>
        <v>557787</v>
      </c>
      <c r="E23" s="116">
        <v>557787</v>
      </c>
      <c r="F23" s="117" t="s">
        <v>424</v>
      </c>
      <c r="G23" s="116">
        <v>0</v>
      </c>
      <c r="H23" s="117"/>
      <c r="I23" s="116">
        <v>3845180</v>
      </c>
      <c r="J23" s="116">
        <v>2903102.1300000013</v>
      </c>
      <c r="K23" s="116">
        <v>3838902</v>
      </c>
      <c r="L23" s="116">
        <f t="shared" si="5"/>
        <v>6278</v>
      </c>
      <c r="M23" s="119">
        <f t="shared" si="0"/>
        <v>0</v>
      </c>
      <c r="N23" s="317"/>
      <c r="O23" s="116"/>
      <c r="P23" s="61"/>
    </row>
    <row r="24" spans="1:16" s="62" customFormat="1" ht="18" customHeight="1">
      <c r="A24" s="124" t="s">
        <v>93</v>
      </c>
      <c r="B24" s="115" t="s">
        <v>135</v>
      </c>
      <c r="C24" s="116">
        <v>30295798</v>
      </c>
      <c r="D24" s="116">
        <f t="shared" si="4"/>
        <v>-100000</v>
      </c>
      <c r="E24" s="116">
        <v>-100000</v>
      </c>
      <c r="F24" s="117" t="s">
        <v>297</v>
      </c>
      <c r="G24" s="116">
        <v>0</v>
      </c>
      <c r="H24" s="117"/>
      <c r="I24" s="116">
        <v>30195798</v>
      </c>
      <c r="J24" s="116">
        <v>25833380.32999998</v>
      </c>
      <c r="K24" s="116">
        <v>29598377</v>
      </c>
      <c r="L24" s="116">
        <f t="shared" si="5"/>
        <v>597421</v>
      </c>
      <c r="M24" s="119">
        <f t="shared" si="0"/>
        <v>0</v>
      </c>
      <c r="N24" s="317"/>
      <c r="O24" s="116"/>
      <c r="P24" s="61"/>
    </row>
    <row r="25" spans="1:16" s="62" customFormat="1" ht="18" customHeight="1">
      <c r="A25" s="124" t="s">
        <v>94</v>
      </c>
      <c r="B25" s="115" t="s">
        <v>290</v>
      </c>
      <c r="C25" s="116">
        <v>33009782</v>
      </c>
      <c r="D25" s="116">
        <f t="shared" si="4"/>
        <v>1689805</v>
      </c>
      <c r="E25" s="116">
        <v>1689805</v>
      </c>
      <c r="F25" s="117" t="s">
        <v>196</v>
      </c>
      <c r="G25" s="116">
        <v>0</v>
      </c>
      <c r="H25" s="117"/>
      <c r="I25" s="116">
        <v>34699587</v>
      </c>
      <c r="J25" s="116">
        <v>29012960.449999999</v>
      </c>
      <c r="K25" s="116">
        <v>34494226</v>
      </c>
      <c r="L25" s="116">
        <f t="shared" si="5"/>
        <v>205361</v>
      </c>
      <c r="M25" s="119">
        <f>I25-C25-D25</f>
        <v>0</v>
      </c>
      <c r="N25" s="317"/>
      <c r="O25" s="116"/>
      <c r="P25" s="61"/>
    </row>
    <row r="26" spans="1:16" s="62" customFormat="1" ht="18" customHeight="1">
      <c r="A26" s="124" t="s">
        <v>108</v>
      </c>
      <c r="B26" s="115" t="s">
        <v>136</v>
      </c>
      <c r="C26" s="116">
        <v>7761350</v>
      </c>
      <c r="D26" s="116">
        <f t="shared" si="4"/>
        <v>150530</v>
      </c>
      <c r="E26" s="116">
        <v>150530</v>
      </c>
      <c r="F26" s="320" t="s">
        <v>463</v>
      </c>
      <c r="G26" s="116">
        <v>0</v>
      </c>
      <c r="H26" s="320"/>
      <c r="I26" s="116">
        <v>7911880</v>
      </c>
      <c r="J26" s="116">
        <v>6674118.8199999975</v>
      </c>
      <c r="K26" s="116">
        <v>7657775</v>
      </c>
      <c r="L26" s="116">
        <f t="shared" si="5"/>
        <v>254105</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f>SUM(C21:C26)</f>
        <v>107089243</v>
      </c>
      <c r="D28" s="122">
        <f>SUM(D21:D26)</f>
        <v>2398122</v>
      </c>
      <c r="E28" s="122">
        <v>2398122</v>
      </c>
      <c r="F28" s="123"/>
      <c r="G28" s="122">
        <f>SUM(G21:G26)</f>
        <v>0</v>
      </c>
      <c r="H28" s="123"/>
      <c r="I28" s="122">
        <f>SUM(I21:I26)</f>
        <v>109487365</v>
      </c>
      <c r="J28" s="122">
        <f>SUM(J21:J26)</f>
        <v>94663568.449999973</v>
      </c>
      <c r="K28" s="122">
        <f>SUM(K21:K26)</f>
        <v>108223196</v>
      </c>
      <c r="L28" s="122">
        <f>SUM(L21:L26)</f>
        <v>1264169</v>
      </c>
      <c r="M28" s="119">
        <f t="shared" si="0"/>
        <v>0</v>
      </c>
      <c r="N28" s="317"/>
      <c r="O28" s="116"/>
      <c r="P28" s="61"/>
    </row>
    <row r="29" spans="1:16" s="62" customFormat="1" ht="18" customHeight="1">
      <c r="A29" s="124" t="s">
        <v>95</v>
      </c>
      <c r="B29" s="115" t="s">
        <v>167</v>
      </c>
      <c r="C29" s="116">
        <v>56388227</v>
      </c>
      <c r="D29" s="116">
        <f>E29+G29</f>
        <v>-336470</v>
      </c>
      <c r="E29" s="116">
        <v>-336470</v>
      </c>
      <c r="F29" s="117" t="s">
        <v>464</v>
      </c>
      <c r="G29" s="116">
        <v>0</v>
      </c>
      <c r="H29" s="117"/>
      <c r="I29" s="116">
        <v>56051757</v>
      </c>
      <c r="J29" s="116">
        <v>53280592.320000015</v>
      </c>
      <c r="K29" s="116">
        <v>54290920</v>
      </c>
      <c r="L29" s="116">
        <f>I29-K29</f>
        <v>1760837</v>
      </c>
      <c r="M29" s="119">
        <f t="shared" si="0"/>
        <v>0</v>
      </c>
      <c r="N29" s="317"/>
      <c r="O29" s="116"/>
      <c r="P29" s="61"/>
    </row>
    <row r="30" spans="1:16" s="62" customFormat="1" ht="18" customHeight="1">
      <c r="A30" s="124" t="s">
        <v>96</v>
      </c>
      <c r="B30" s="115" t="s">
        <v>109</v>
      </c>
      <c r="C30" s="116">
        <v>4484513</v>
      </c>
      <c r="D30" s="116">
        <f>E30+G30</f>
        <v>-28229</v>
      </c>
      <c r="E30" s="116">
        <v>-28229</v>
      </c>
      <c r="F30" s="117" t="s">
        <v>193</v>
      </c>
      <c r="G30" s="116">
        <v>0</v>
      </c>
      <c r="H30" s="117"/>
      <c r="I30" s="116">
        <v>4456284</v>
      </c>
      <c r="J30" s="116">
        <v>3730195.4999999925</v>
      </c>
      <c r="K30" s="116">
        <v>4304615</v>
      </c>
      <c r="L30" s="116">
        <f>I30-K30</f>
        <v>151669</v>
      </c>
      <c r="M30" s="119">
        <f t="shared" si="0"/>
        <v>0</v>
      </c>
      <c r="N30" s="317"/>
      <c r="O30" s="116"/>
      <c r="P30" s="61"/>
    </row>
    <row r="31" spans="1:16" s="62" customFormat="1" ht="18" customHeight="1">
      <c r="A31" s="124" t="s">
        <v>97</v>
      </c>
      <c r="B31" s="115" t="s">
        <v>168</v>
      </c>
      <c r="C31" s="116">
        <v>9399819</v>
      </c>
      <c r="D31" s="116">
        <f>E31+G31</f>
        <v>269298</v>
      </c>
      <c r="E31" s="116">
        <v>269298</v>
      </c>
      <c r="F31" s="117" t="s">
        <v>463</v>
      </c>
      <c r="G31" s="116">
        <v>0</v>
      </c>
      <c r="H31" s="117"/>
      <c r="I31" s="116">
        <v>9669117</v>
      </c>
      <c r="J31" s="116">
        <v>7938263.7300000014</v>
      </c>
      <c r="K31" s="116">
        <v>9669117</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f>SUM(C29:C31)</f>
        <v>70272559</v>
      </c>
      <c r="D33" s="122">
        <f>SUM(D29:D31)</f>
        <v>-95401</v>
      </c>
      <c r="E33" s="122">
        <v>-95401</v>
      </c>
      <c r="F33" s="123"/>
      <c r="G33" s="123">
        <f>SUM(G29:G31)</f>
        <v>0</v>
      </c>
      <c r="H33" s="123"/>
      <c r="I33" s="122">
        <f>SUM(I29:I31)</f>
        <v>70177158</v>
      </c>
      <c r="J33" s="122">
        <f>SUM(J29:J31)</f>
        <v>64949051.550000012</v>
      </c>
      <c r="K33" s="122">
        <f>SUM(K29:K31)</f>
        <v>68264652</v>
      </c>
      <c r="L33" s="122">
        <f>SUM(L29:L31)</f>
        <v>1912506</v>
      </c>
      <c r="M33" s="119">
        <f t="shared" si="0"/>
        <v>0</v>
      </c>
      <c r="N33" s="317"/>
      <c r="O33" s="116"/>
      <c r="P33" s="403"/>
    </row>
    <row r="34" spans="1:17" s="62" customFormat="1" ht="18" customHeight="1">
      <c r="A34" s="124" t="s">
        <v>98</v>
      </c>
      <c r="B34" s="127" t="s">
        <v>18</v>
      </c>
      <c r="C34" s="116">
        <v>29504004</v>
      </c>
      <c r="D34" s="116">
        <f>E34+G34</f>
        <v>-825916</v>
      </c>
      <c r="E34" s="116">
        <v>-825916</v>
      </c>
      <c r="F34" s="117" t="s">
        <v>472</v>
      </c>
      <c r="G34" s="116">
        <v>0</v>
      </c>
      <c r="H34" s="117"/>
      <c r="I34" s="116">
        <v>28678088</v>
      </c>
      <c r="J34" s="116">
        <v>24223322.050000083</v>
      </c>
      <c r="K34" s="116">
        <v>28013866</v>
      </c>
      <c r="L34" s="116">
        <f>I34-K34</f>
        <v>664222</v>
      </c>
      <c r="M34" s="119">
        <f t="shared" si="0"/>
        <v>0</v>
      </c>
      <c r="N34" s="317"/>
      <c r="O34" s="116"/>
      <c r="P34" s="61"/>
    </row>
    <row r="35" spans="1:17" s="62" customFormat="1" ht="18" customHeight="1">
      <c r="A35" s="124" t="s">
        <v>252</v>
      </c>
      <c r="B35" s="127" t="s">
        <v>19</v>
      </c>
      <c r="C35" s="116">
        <v>15395931</v>
      </c>
      <c r="D35" s="116">
        <f>E35+G35</f>
        <v>-275089</v>
      </c>
      <c r="E35" s="116">
        <v>-275089</v>
      </c>
      <c r="F35" s="117" t="s">
        <v>505</v>
      </c>
      <c r="G35" s="116">
        <v>0</v>
      </c>
      <c r="H35" s="117"/>
      <c r="I35" s="116">
        <v>15120842</v>
      </c>
      <c r="J35" s="116">
        <v>13268466.129999917</v>
      </c>
      <c r="K35" s="116">
        <v>14567333</v>
      </c>
      <c r="L35" s="116">
        <f>I35-K35</f>
        <v>553509</v>
      </c>
      <c r="M35" s="119">
        <f t="shared" si="0"/>
        <v>0</v>
      </c>
      <c r="N35" s="317"/>
      <c r="O35" s="116"/>
      <c r="P35" s="61"/>
    </row>
    <row r="36" spans="1:17" s="62" customFormat="1" ht="18" customHeight="1">
      <c r="A36" s="124" t="s">
        <v>253</v>
      </c>
      <c r="B36" s="127" t="s">
        <v>20</v>
      </c>
      <c r="C36" s="116">
        <v>1024990</v>
      </c>
      <c r="D36" s="116">
        <f>E36+G36</f>
        <v>32794</v>
      </c>
      <c r="E36" s="116">
        <v>32794</v>
      </c>
      <c r="F36" s="117" t="s">
        <v>465</v>
      </c>
      <c r="G36" s="116">
        <v>0</v>
      </c>
      <c r="H36" s="117"/>
      <c r="I36" s="116">
        <v>1057784</v>
      </c>
      <c r="J36" s="116">
        <v>973521.07000000973</v>
      </c>
      <c r="K36" s="116">
        <v>1057784</v>
      </c>
      <c r="L36" s="116">
        <f>I36-K36</f>
        <v>0</v>
      </c>
      <c r="M36" s="119">
        <f t="shared" si="0"/>
        <v>0</v>
      </c>
      <c r="N36" s="317"/>
      <c r="O36" s="116"/>
      <c r="P36" s="61"/>
    </row>
    <row r="37" spans="1:17" s="62" customFormat="1" ht="18" customHeight="1">
      <c r="A37" s="124" t="s">
        <v>254</v>
      </c>
      <c r="B37" s="127" t="s">
        <v>21</v>
      </c>
      <c r="C37" s="116">
        <v>44308476</v>
      </c>
      <c r="D37" s="116">
        <f>E37+G37</f>
        <v>-606319</v>
      </c>
      <c r="E37" s="116">
        <v>-606319</v>
      </c>
      <c r="F37" s="117" t="s">
        <v>423</v>
      </c>
      <c r="G37" s="116">
        <v>0</v>
      </c>
      <c r="H37" s="117"/>
      <c r="I37" s="116">
        <v>43702157</v>
      </c>
      <c r="J37" s="116">
        <v>35068707.779999807</v>
      </c>
      <c r="K37" s="116">
        <v>42872763</v>
      </c>
      <c r="L37" s="116">
        <f>I37-K37</f>
        <v>829394</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73534017.029999822</v>
      </c>
      <c r="K39" s="122">
        <f>SUM(K34:K38)</f>
        <v>86511746</v>
      </c>
      <c r="L39" s="122">
        <f>SUM(L34:L38)</f>
        <v>2047125</v>
      </c>
      <c r="M39" s="119">
        <f>I39-C39-D39</f>
        <v>0</v>
      </c>
      <c r="N39" s="317"/>
      <c r="O39" s="116"/>
      <c r="P39" s="61"/>
    </row>
    <row r="40" spans="1:17" s="62" customFormat="1" ht="18" customHeight="1">
      <c r="A40" s="124" t="s">
        <v>99</v>
      </c>
      <c r="B40" s="125" t="s">
        <v>110</v>
      </c>
      <c r="C40" s="116">
        <v>25478364</v>
      </c>
      <c r="D40" s="116">
        <f>E40+G40</f>
        <v>-3078902</v>
      </c>
      <c r="E40" s="116">
        <v>-3078902</v>
      </c>
      <c r="F40" s="117" t="s">
        <v>473</v>
      </c>
      <c r="G40" s="116">
        <v>0</v>
      </c>
      <c r="H40" s="117"/>
      <c r="I40" s="116">
        <v>22399462</v>
      </c>
      <c r="J40" s="116">
        <v>19848444.54000001</v>
      </c>
      <c r="K40" s="116">
        <v>22399462</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f>SUM(C40:C40)</f>
        <v>25478364</v>
      </c>
      <c r="D42" s="122">
        <f>SUM(D40:D40)</f>
        <v>-3078902</v>
      </c>
      <c r="E42" s="122">
        <v>-3078902</v>
      </c>
      <c r="F42" s="123"/>
      <c r="G42" s="122">
        <f>SUM(G40:G40)</f>
        <v>0</v>
      </c>
      <c r="H42" s="123"/>
      <c r="I42" s="122">
        <f>SUM(I40:I40)</f>
        <v>22399462</v>
      </c>
      <c r="J42" s="122">
        <f>SUM(J40:J40)</f>
        <v>19848444.54000001</v>
      </c>
      <c r="K42" s="122">
        <f>SUM(K40:K40)</f>
        <v>22399462</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f>SUM(C42,C39,C33,C28,C20,C7,)</f>
        <v>2194601116</v>
      </c>
      <c r="D44" s="410">
        <f>SUM(D42,D39,D33,D28,D20,D7,)</f>
        <v>18891346</v>
      </c>
      <c r="E44" s="135">
        <v>31096977</v>
      </c>
      <c r="F44" s="135"/>
      <c r="G44" s="135">
        <f>SUM(G42,G39,G33,G28,G20,G7,)</f>
        <v>-12205631</v>
      </c>
      <c r="H44" s="135"/>
      <c r="I44" s="135">
        <f>SUM(I42,I39,I33,I28,I20,I7,)</f>
        <v>2213492462</v>
      </c>
      <c r="J44" s="135">
        <f>SUM(J42,J39,J33,J28,J20,J7,)</f>
        <v>2078171336.2499881</v>
      </c>
      <c r="K44" s="135">
        <f>SUM(K42,K39,K33,K28,K20,K7,)</f>
        <v>2173215258</v>
      </c>
      <c r="L44" s="135">
        <f>SUM(L42,L39,L33,L28,L20,L7,)</f>
        <v>40277204</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1281327249</v>
      </c>
      <c r="D47" s="116">
        <f>I47-C47</f>
        <v>-6198158</v>
      </c>
      <c r="E47" s="116">
        <v>1980363</v>
      </c>
      <c r="F47" s="117"/>
      <c r="G47" s="116">
        <v>-8178521</v>
      </c>
      <c r="H47" s="117"/>
      <c r="I47" s="116">
        <v>1275129091</v>
      </c>
      <c r="J47" s="116">
        <v>1211800141.1299229</v>
      </c>
      <c r="K47" s="116">
        <v>1242462571</v>
      </c>
      <c r="L47" s="116">
        <f>I47-K47</f>
        <v>32666520</v>
      </c>
      <c r="M47" s="119">
        <f t="shared" si="0"/>
        <v>0</v>
      </c>
      <c r="N47" s="317"/>
      <c r="O47" s="317"/>
    </row>
    <row r="48" spans="1:17"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317"/>
      <c r="O48" s="317"/>
    </row>
    <row r="49" spans="1:15" s="71" customFormat="1" ht="18" customHeight="1">
      <c r="A49" s="138"/>
      <c r="B49" s="139" t="s">
        <v>49</v>
      </c>
      <c r="C49" s="116">
        <f>SUM(C47:C48)</f>
        <v>1287012951</v>
      </c>
      <c r="D49" s="116">
        <f>SUM(D46:D48)</f>
        <v>-6198158</v>
      </c>
      <c r="E49" s="116">
        <v>1980363</v>
      </c>
      <c r="F49" s="117"/>
      <c r="G49" s="116">
        <f>SUM(G47:G48)</f>
        <v>-8178521</v>
      </c>
      <c r="H49" s="117"/>
      <c r="I49" s="116">
        <f>SUM(I47:I48)</f>
        <v>1280814793</v>
      </c>
      <c r="J49" s="116">
        <f>SUM(J47:J48)</f>
        <v>1217485843.1299229</v>
      </c>
      <c r="K49" s="116">
        <f>SUM(K47:K48)</f>
        <v>1248148273</v>
      </c>
      <c r="L49" s="116">
        <f>I49-K49</f>
        <v>32666520</v>
      </c>
      <c r="M49" s="119">
        <f t="shared" si="0"/>
        <v>0</v>
      </c>
      <c r="N49" s="317"/>
      <c r="O49" s="317"/>
    </row>
    <row r="50" spans="1:15" s="74" customFormat="1" ht="18" customHeight="1">
      <c r="A50" s="128"/>
      <c r="B50" s="125" t="s">
        <v>6</v>
      </c>
      <c r="C50" s="116">
        <v>900994786</v>
      </c>
      <c r="D50" s="116">
        <f>I50-C50</f>
        <v>22766537</v>
      </c>
      <c r="E50" s="116">
        <v>27010729</v>
      </c>
      <c r="F50" s="117"/>
      <c r="G50" s="116">
        <v>-4244192</v>
      </c>
      <c r="H50" s="117"/>
      <c r="I50" s="116">
        <v>923761323</v>
      </c>
      <c r="J50" s="116">
        <v>852314230.00998044</v>
      </c>
      <c r="K50" s="116">
        <v>916286890</v>
      </c>
      <c r="L50" s="116">
        <f>I50-K50</f>
        <v>7474433</v>
      </c>
      <c r="M50" s="119">
        <f t="shared" si="0"/>
        <v>0</v>
      </c>
      <c r="N50" s="317"/>
      <c r="O50" s="317"/>
    </row>
    <row r="51" spans="1:15" s="74" customFormat="1" ht="18" customHeight="1">
      <c r="A51" s="128"/>
      <c r="B51" s="125" t="s">
        <v>34</v>
      </c>
      <c r="C51" s="116">
        <v>6593379</v>
      </c>
      <c r="D51" s="116">
        <f>I51-C51</f>
        <v>2322967</v>
      </c>
      <c r="E51" s="116">
        <v>2105885</v>
      </c>
      <c r="F51" s="117"/>
      <c r="G51" s="116">
        <v>217082</v>
      </c>
      <c r="H51" s="117"/>
      <c r="I51" s="116">
        <v>8916346</v>
      </c>
      <c r="J51" s="116">
        <v>8371263.1100000013</v>
      </c>
      <c r="K51" s="116">
        <v>8780095</v>
      </c>
      <c r="L51" s="116">
        <f>I51-K51</f>
        <v>136251</v>
      </c>
      <c r="M51" s="119">
        <f t="shared" si="0"/>
        <v>0</v>
      </c>
      <c r="N51" s="317"/>
      <c r="O51" s="317"/>
    </row>
    <row r="52" spans="1:15" s="71" customFormat="1" ht="18" customHeight="1">
      <c r="A52" s="120" t="s">
        <v>35</v>
      </c>
      <c r="B52" s="140"/>
      <c r="C52" s="122">
        <f>SUM(C49:C51)</f>
        <v>2194601116</v>
      </c>
      <c r="D52" s="122">
        <f>SUM(D49:D51)</f>
        <v>18891346</v>
      </c>
      <c r="E52" s="122">
        <v>31096977</v>
      </c>
      <c r="F52" s="321"/>
      <c r="G52" s="122">
        <f>SUM(G49:G51)</f>
        <v>-12205631</v>
      </c>
      <c r="H52" s="321"/>
      <c r="I52" s="122">
        <f>SUM(I49:I51)</f>
        <v>2213492462</v>
      </c>
      <c r="J52" s="122">
        <f>SUM(J49:J51)</f>
        <v>2078171336.2499032</v>
      </c>
      <c r="K52" s="122">
        <f>SUM(K49:K51)</f>
        <v>2173215258</v>
      </c>
      <c r="L52" s="122">
        <f>SUM(L49:L51)</f>
        <v>40277204</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151"/>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517</v>
      </c>
      <c r="C66" s="149"/>
      <c r="D66" s="149"/>
      <c r="E66" s="149"/>
      <c r="F66" s="150"/>
      <c r="G66" s="146"/>
      <c r="H66" s="146"/>
      <c r="I66" s="145"/>
      <c r="J66" s="145"/>
      <c r="K66" s="145"/>
      <c r="L66" s="145"/>
      <c r="M66" s="64"/>
    </row>
    <row r="67" spans="1:13" s="69" customFormat="1" ht="18" customHeight="1">
      <c r="A67" s="147" t="s">
        <v>304</v>
      </c>
      <c r="B67" s="148" t="s">
        <v>518</v>
      </c>
      <c r="C67" s="149"/>
      <c r="D67" s="149"/>
      <c r="E67" s="149"/>
      <c r="F67" s="150"/>
      <c r="G67" s="146"/>
      <c r="H67" s="146"/>
      <c r="I67" s="145"/>
      <c r="J67" s="145"/>
      <c r="K67" s="145"/>
      <c r="L67" s="145"/>
      <c r="M67" s="64"/>
    </row>
    <row r="68" spans="1:13" s="69" customFormat="1" ht="18" customHeight="1">
      <c r="A68" s="147" t="s">
        <v>202</v>
      </c>
      <c r="B68" s="148" t="s">
        <v>519</v>
      </c>
      <c r="C68" s="149"/>
      <c r="D68" s="149"/>
      <c r="E68" s="149"/>
      <c r="F68" s="150"/>
      <c r="G68" s="146"/>
      <c r="H68" s="146"/>
      <c r="I68" s="145"/>
      <c r="J68" s="145"/>
      <c r="K68" s="145"/>
      <c r="L68" s="145"/>
      <c r="M68" s="64"/>
    </row>
    <row r="69" spans="1:13" s="69" customFormat="1" ht="18" customHeight="1">
      <c r="A69" s="147" t="s">
        <v>237</v>
      </c>
      <c r="B69" s="148" t="s">
        <v>509</v>
      </c>
      <c r="C69" s="149"/>
      <c r="D69" s="149"/>
      <c r="E69" s="149"/>
      <c r="F69" s="150"/>
      <c r="G69" s="146"/>
      <c r="H69" s="146"/>
      <c r="I69" s="145"/>
      <c r="J69" s="145"/>
      <c r="K69" s="145"/>
      <c r="L69" s="145"/>
      <c r="M69" s="64"/>
    </row>
    <row r="70" spans="1:13" s="69" customFormat="1" ht="18" customHeight="1">
      <c r="A70" s="147" t="s">
        <v>373</v>
      </c>
      <c r="B70" s="148" t="s">
        <v>520</v>
      </c>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A7867-6A39-4E4B-A7D3-89C8C472A4ED}">
  <sheetPr>
    <pageSetUpPr fitToPage="1"/>
  </sheetPr>
  <dimension ref="A1:L43"/>
  <sheetViews>
    <sheetView zoomScale="70" zoomScaleNormal="70" workbookViewId="0">
      <pane ySplit="5" topLeftCell="A6" activePane="bottomLeft" state="frozen"/>
      <selection pane="bottomLeft" activeCell="B7" sqref="B7"/>
    </sheetView>
  </sheetViews>
  <sheetFormatPr defaultRowHeight="16.2"/>
  <cols>
    <col min="1" max="1" width="14.33203125" style="496" customWidth="1"/>
    <col min="2" max="2" width="46.77734375" style="496" bestFit="1" customWidth="1"/>
    <col min="3" max="3" width="18.44140625" style="496" customWidth="1"/>
    <col min="4" max="4" width="16.33203125" style="496" customWidth="1"/>
    <col min="5" max="5" width="17" style="496" customWidth="1"/>
    <col min="6" max="6" width="8.88671875" style="496"/>
    <col min="7" max="8" width="11.21875" style="496" bestFit="1" customWidth="1"/>
    <col min="9" max="9" width="17" style="496" customWidth="1"/>
    <col min="10" max="16384" width="8.88671875" style="496"/>
  </cols>
  <sheetData>
    <row r="1" spans="1:12">
      <c r="A1" s="727" t="s">
        <v>3</v>
      </c>
      <c r="B1" s="727"/>
      <c r="C1" s="727"/>
      <c r="D1" s="727"/>
      <c r="E1" s="727"/>
      <c r="F1" s="727"/>
      <c r="G1" s="727"/>
      <c r="H1" s="727"/>
      <c r="I1" s="727"/>
    </row>
    <row r="2" spans="1:12">
      <c r="A2" s="727" t="s">
        <v>384</v>
      </c>
      <c r="B2" s="727"/>
      <c r="C2" s="727"/>
      <c r="D2" s="727"/>
      <c r="E2" s="727"/>
      <c r="F2" s="727"/>
      <c r="G2" s="727"/>
      <c r="H2" s="727"/>
      <c r="I2" s="727"/>
    </row>
    <row r="3" spans="1:12">
      <c r="A3" s="728" t="s">
        <v>586</v>
      </c>
      <c r="B3" s="728"/>
      <c r="C3" s="728"/>
      <c r="D3" s="728"/>
      <c r="E3" s="728"/>
      <c r="F3" s="728"/>
      <c r="G3" s="728"/>
      <c r="H3" s="728"/>
      <c r="I3" s="728"/>
    </row>
    <row r="4" spans="1:12">
      <c r="A4" s="497"/>
      <c r="B4" s="498"/>
      <c r="C4" s="374"/>
      <c r="D4" s="352"/>
      <c r="E4" s="374"/>
      <c r="F4" s="374"/>
      <c r="G4" s="374"/>
      <c r="H4" s="374"/>
      <c r="I4" s="318"/>
    </row>
    <row r="5" spans="1:12" ht="46.8">
      <c r="A5" s="499" t="s">
        <v>1</v>
      </c>
      <c r="B5" s="500" t="s">
        <v>0</v>
      </c>
      <c r="C5" s="375" t="s">
        <v>182</v>
      </c>
      <c r="D5" s="408" t="s">
        <v>30</v>
      </c>
      <c r="E5" s="376" t="s">
        <v>234</v>
      </c>
      <c r="F5" s="376" t="s">
        <v>31</v>
      </c>
      <c r="G5" s="376" t="s">
        <v>129</v>
      </c>
      <c r="H5" s="376" t="s">
        <v>130</v>
      </c>
      <c r="I5" s="409" t="s">
        <v>169</v>
      </c>
    </row>
    <row r="6" spans="1:12">
      <c r="A6" s="411" t="s">
        <v>22</v>
      </c>
      <c r="B6" s="501" t="s">
        <v>7</v>
      </c>
      <c r="C6" s="404">
        <v>416.79999999999995</v>
      </c>
      <c r="D6" s="404">
        <v>0.20000000000004547</v>
      </c>
      <c r="E6" s="404">
        <v>417</v>
      </c>
      <c r="F6" s="502">
        <v>1</v>
      </c>
      <c r="G6" s="404">
        <v>412.90000000000009</v>
      </c>
      <c r="H6" s="404">
        <v>412.90000000000009</v>
      </c>
      <c r="I6" s="404">
        <v>4.0999999999999091</v>
      </c>
      <c r="K6" s="503"/>
      <c r="L6" s="504"/>
    </row>
    <row r="7" spans="1:12">
      <c r="A7" s="505" t="s">
        <v>288</v>
      </c>
      <c r="B7" s="506"/>
      <c r="C7" s="405">
        <v>416.79999999999995</v>
      </c>
      <c r="D7" s="405">
        <v>0.20000000000004547</v>
      </c>
      <c r="E7" s="405">
        <v>417</v>
      </c>
      <c r="F7" s="507"/>
      <c r="G7" s="405">
        <v>412.90000000000009</v>
      </c>
      <c r="H7" s="405">
        <v>412.90000000000009</v>
      </c>
      <c r="I7" s="405">
        <v>4.0999999999999091</v>
      </c>
    </row>
    <row r="8" spans="1:12">
      <c r="A8" s="412" t="s">
        <v>23</v>
      </c>
      <c r="B8" s="501" t="s">
        <v>8</v>
      </c>
      <c r="C8" s="404">
        <v>9414.4000000000015</v>
      </c>
      <c r="D8" s="404">
        <v>748.19999999999709</v>
      </c>
      <c r="E8" s="404">
        <v>10162.599999999999</v>
      </c>
      <c r="F8" s="508" t="s">
        <v>587</v>
      </c>
      <c r="G8" s="404">
        <v>9964.100000000024</v>
      </c>
      <c r="H8" s="404">
        <v>9964.100000000024</v>
      </c>
      <c r="I8" s="404">
        <v>198.49999999997453</v>
      </c>
    </row>
    <row r="9" spans="1:12">
      <c r="A9" s="412" t="s">
        <v>24</v>
      </c>
      <c r="B9" s="501" t="s">
        <v>9</v>
      </c>
      <c r="C9" s="413">
        <v>507.59999999999997</v>
      </c>
      <c r="D9" s="413">
        <v>10.050000000000011</v>
      </c>
      <c r="E9" s="413">
        <v>517.65</v>
      </c>
      <c r="F9" s="509" t="s">
        <v>587</v>
      </c>
      <c r="G9" s="413">
        <v>590.3000000000003</v>
      </c>
      <c r="H9" s="413">
        <v>590.3000000000003</v>
      </c>
      <c r="I9" s="413">
        <v>-72.650000000000318</v>
      </c>
    </row>
    <row r="10" spans="1:12">
      <c r="A10" s="412" t="s">
        <v>25</v>
      </c>
      <c r="B10" s="501" t="s">
        <v>159</v>
      </c>
      <c r="C10" s="413">
        <v>0</v>
      </c>
      <c r="D10" s="413">
        <v>0</v>
      </c>
      <c r="E10" s="413">
        <v>0</v>
      </c>
      <c r="F10" s="510"/>
      <c r="G10" s="413">
        <v>0</v>
      </c>
      <c r="H10" s="413">
        <v>0</v>
      </c>
      <c r="I10" s="413">
        <v>0</v>
      </c>
    </row>
    <row r="11" spans="1:12">
      <c r="A11" s="412" t="s">
        <v>26</v>
      </c>
      <c r="B11" s="501" t="s">
        <v>10</v>
      </c>
      <c r="C11" s="413">
        <v>0</v>
      </c>
      <c r="D11" s="413">
        <v>0</v>
      </c>
      <c r="E11" s="413">
        <v>0</v>
      </c>
      <c r="F11" s="510"/>
      <c r="G11" s="413">
        <v>0</v>
      </c>
      <c r="H11" s="413">
        <v>0</v>
      </c>
      <c r="I11" s="413">
        <v>0</v>
      </c>
    </row>
    <row r="12" spans="1:12">
      <c r="A12" s="412" t="s">
        <v>27</v>
      </c>
      <c r="B12" s="501" t="s">
        <v>161</v>
      </c>
      <c r="C12" s="413">
        <v>0</v>
      </c>
      <c r="D12" s="413">
        <v>0</v>
      </c>
      <c r="E12" s="413">
        <v>0</v>
      </c>
      <c r="F12" s="510"/>
      <c r="G12" s="413">
        <v>0</v>
      </c>
      <c r="H12" s="413">
        <v>0</v>
      </c>
      <c r="I12" s="413">
        <v>0</v>
      </c>
    </row>
    <row r="13" spans="1:12">
      <c r="A13" s="412" t="s">
        <v>100</v>
      </c>
      <c r="B13" s="501" t="s">
        <v>11</v>
      </c>
      <c r="C13" s="413">
        <v>0</v>
      </c>
      <c r="D13" s="413">
        <v>0</v>
      </c>
      <c r="E13" s="413">
        <v>0</v>
      </c>
      <c r="F13" s="510"/>
      <c r="G13" s="413">
        <v>0</v>
      </c>
      <c r="H13" s="413">
        <v>0</v>
      </c>
      <c r="I13" s="413">
        <v>0</v>
      </c>
    </row>
    <row r="14" spans="1:12">
      <c r="A14" s="412" t="s">
        <v>101</v>
      </c>
      <c r="B14" s="501" t="s">
        <v>170</v>
      </c>
      <c r="C14" s="413">
        <v>0</v>
      </c>
      <c r="D14" s="413">
        <v>0</v>
      </c>
      <c r="E14" s="413">
        <v>0</v>
      </c>
      <c r="F14" s="510"/>
      <c r="G14" s="413">
        <v>0</v>
      </c>
      <c r="H14" s="413">
        <v>0</v>
      </c>
      <c r="I14" s="413">
        <v>0</v>
      </c>
    </row>
    <row r="15" spans="1:12">
      <c r="A15" s="412" t="s">
        <v>102</v>
      </c>
      <c r="B15" s="501" t="s">
        <v>12</v>
      </c>
      <c r="C15" s="413">
        <v>0</v>
      </c>
      <c r="D15" s="413">
        <v>0</v>
      </c>
      <c r="E15" s="413">
        <v>0</v>
      </c>
      <c r="F15" s="510"/>
      <c r="G15" s="413">
        <v>0</v>
      </c>
      <c r="H15" s="413">
        <v>0</v>
      </c>
      <c r="I15" s="413">
        <v>0</v>
      </c>
    </row>
    <row r="16" spans="1:12">
      <c r="A16" s="412" t="s">
        <v>103</v>
      </c>
      <c r="B16" s="501" t="s">
        <v>13</v>
      </c>
      <c r="C16" s="413">
        <v>0</v>
      </c>
      <c r="D16" s="413">
        <v>0</v>
      </c>
      <c r="E16" s="413">
        <v>0</v>
      </c>
      <c r="F16" s="510"/>
      <c r="G16" s="413">
        <v>0</v>
      </c>
      <c r="H16" s="413">
        <v>0</v>
      </c>
      <c r="I16" s="413">
        <v>0</v>
      </c>
    </row>
    <row r="17" spans="1:9">
      <c r="A17" s="412" t="s">
        <v>104</v>
      </c>
      <c r="B17" s="501" t="s">
        <v>123</v>
      </c>
      <c r="C17" s="413">
        <v>0</v>
      </c>
      <c r="D17" s="413">
        <v>0</v>
      </c>
      <c r="E17" s="413">
        <v>0</v>
      </c>
      <c r="F17" s="510"/>
      <c r="G17" s="413">
        <v>0</v>
      </c>
      <c r="H17" s="413">
        <v>0</v>
      </c>
      <c r="I17" s="413">
        <v>0</v>
      </c>
    </row>
    <row r="18" spans="1:9">
      <c r="A18" s="412" t="s">
        <v>105</v>
      </c>
      <c r="B18" s="501" t="s">
        <v>166</v>
      </c>
      <c r="C18" s="413">
        <v>0</v>
      </c>
      <c r="D18" s="413">
        <v>0</v>
      </c>
      <c r="E18" s="413">
        <v>0</v>
      </c>
      <c r="F18" s="510"/>
      <c r="G18" s="413">
        <v>0</v>
      </c>
      <c r="H18" s="413">
        <v>0</v>
      </c>
      <c r="I18" s="413">
        <v>0</v>
      </c>
    </row>
    <row r="19" spans="1:9">
      <c r="A19" s="505" t="s">
        <v>289</v>
      </c>
      <c r="B19" s="506"/>
      <c r="C19" s="405">
        <v>9922.0000000000018</v>
      </c>
      <c r="D19" s="405">
        <v>758.24999999999704</v>
      </c>
      <c r="E19" s="405">
        <v>10680.249999999998</v>
      </c>
      <c r="F19" s="507"/>
      <c r="G19" s="405">
        <v>10554.400000000025</v>
      </c>
      <c r="H19" s="405">
        <v>10554.400000000025</v>
      </c>
      <c r="I19" s="405">
        <v>125.84999999997422</v>
      </c>
    </row>
    <row r="20" spans="1:9">
      <c r="A20" s="412" t="s">
        <v>28</v>
      </c>
      <c r="B20" s="501" t="s">
        <v>14</v>
      </c>
      <c r="C20" s="413">
        <v>0</v>
      </c>
      <c r="D20" s="413">
        <v>0</v>
      </c>
      <c r="E20" s="413">
        <v>0</v>
      </c>
      <c r="F20" s="510"/>
      <c r="G20" s="413">
        <v>0</v>
      </c>
      <c r="H20" s="413">
        <v>0</v>
      </c>
      <c r="I20" s="413">
        <v>0</v>
      </c>
    </row>
    <row r="21" spans="1:9">
      <c r="A21" s="412" t="s">
        <v>106</v>
      </c>
      <c r="B21" s="501" t="s">
        <v>15</v>
      </c>
      <c r="C21" s="413">
        <v>0</v>
      </c>
      <c r="D21" s="413">
        <v>0</v>
      </c>
      <c r="E21" s="413">
        <v>0</v>
      </c>
      <c r="F21" s="510"/>
      <c r="G21" s="413">
        <v>0</v>
      </c>
      <c r="H21" s="413">
        <v>0</v>
      </c>
      <c r="I21" s="413">
        <v>0</v>
      </c>
    </row>
    <row r="22" spans="1:9">
      <c r="A22" s="412" t="s">
        <v>107</v>
      </c>
      <c r="B22" s="501" t="s">
        <v>16</v>
      </c>
      <c r="C22" s="413">
        <v>2</v>
      </c>
      <c r="D22" s="413">
        <v>0</v>
      </c>
      <c r="E22" s="413">
        <v>2</v>
      </c>
      <c r="F22" s="510"/>
      <c r="G22" s="413">
        <v>2</v>
      </c>
      <c r="H22" s="413">
        <v>2</v>
      </c>
      <c r="I22" s="413">
        <v>0</v>
      </c>
    </row>
    <row r="23" spans="1:9">
      <c r="A23" s="412" t="s">
        <v>93</v>
      </c>
      <c r="B23" s="501" t="s">
        <v>127</v>
      </c>
      <c r="C23" s="413">
        <v>5.5</v>
      </c>
      <c r="D23" s="413">
        <v>0.5</v>
      </c>
      <c r="E23" s="413">
        <v>6</v>
      </c>
      <c r="F23" s="502">
        <v>1</v>
      </c>
      <c r="G23" s="413">
        <v>8.5804545454545451</v>
      </c>
      <c r="H23" s="413">
        <v>8.5804545454545451</v>
      </c>
      <c r="I23" s="413">
        <v>-2.5804545454545451</v>
      </c>
    </row>
    <row r="24" spans="1:9">
      <c r="A24" s="412" t="s">
        <v>94</v>
      </c>
      <c r="B24" s="501" t="s">
        <v>290</v>
      </c>
      <c r="C24" s="413">
        <v>0</v>
      </c>
      <c r="D24" s="413">
        <v>0</v>
      </c>
      <c r="E24" s="413">
        <v>0</v>
      </c>
      <c r="F24" s="510"/>
      <c r="G24" s="413">
        <v>0</v>
      </c>
      <c r="H24" s="413">
        <v>0</v>
      </c>
      <c r="I24" s="413">
        <v>0</v>
      </c>
    </row>
    <row r="25" spans="1:9">
      <c r="A25" s="412" t="s">
        <v>108</v>
      </c>
      <c r="B25" s="501" t="s">
        <v>128</v>
      </c>
      <c r="C25" s="413">
        <v>62.1</v>
      </c>
      <c r="D25" s="413">
        <v>-3</v>
      </c>
      <c r="E25" s="413">
        <v>59.1</v>
      </c>
      <c r="F25" s="502">
        <v>1</v>
      </c>
      <c r="G25" s="413">
        <v>59.1</v>
      </c>
      <c r="H25" s="413">
        <v>59.1</v>
      </c>
      <c r="I25" s="413">
        <v>0</v>
      </c>
    </row>
    <row r="26" spans="1:9">
      <c r="A26" s="505" t="s">
        <v>291</v>
      </c>
      <c r="B26" s="506"/>
      <c r="C26" s="405">
        <v>69.599999999999994</v>
      </c>
      <c r="D26" s="405">
        <v>-2.5</v>
      </c>
      <c r="E26" s="405">
        <v>67.099999999999994</v>
      </c>
      <c r="F26" s="507"/>
      <c r="G26" s="405">
        <v>69.680454545454552</v>
      </c>
      <c r="H26" s="405">
        <v>69.680454545454552</v>
      </c>
      <c r="I26" s="405">
        <v>-2.5804545454545451</v>
      </c>
    </row>
    <row r="27" spans="1:9">
      <c r="A27" s="412" t="s">
        <v>95</v>
      </c>
      <c r="B27" s="501" t="s">
        <v>17</v>
      </c>
      <c r="C27" s="413">
        <v>796.8</v>
      </c>
      <c r="D27" s="413">
        <v>5.3000000000001819</v>
      </c>
      <c r="E27" s="413">
        <v>802.10000000000014</v>
      </c>
      <c r="F27" s="502">
        <v>1</v>
      </c>
      <c r="G27" s="413">
        <v>781.5999999999998</v>
      </c>
      <c r="H27" s="413">
        <v>781.5999999999998</v>
      </c>
      <c r="I27" s="413">
        <v>20.500000000000341</v>
      </c>
    </row>
    <row r="28" spans="1:9">
      <c r="A28" s="412" t="s">
        <v>96</v>
      </c>
      <c r="B28" s="501" t="s">
        <v>109</v>
      </c>
      <c r="C28" s="413">
        <v>50.8</v>
      </c>
      <c r="D28" s="413">
        <v>-4.7999999999999972</v>
      </c>
      <c r="E28" s="413">
        <v>46</v>
      </c>
      <c r="F28" s="502">
        <v>1</v>
      </c>
      <c r="G28" s="413">
        <v>43</v>
      </c>
      <c r="H28" s="413">
        <v>43</v>
      </c>
      <c r="I28" s="413">
        <v>3</v>
      </c>
    </row>
    <row r="29" spans="1:9">
      <c r="A29" s="412" t="s">
        <v>97</v>
      </c>
      <c r="B29" s="501" t="s">
        <v>171</v>
      </c>
      <c r="C29" s="413">
        <v>0</v>
      </c>
      <c r="D29" s="413">
        <v>0</v>
      </c>
      <c r="E29" s="413">
        <v>0</v>
      </c>
      <c r="F29" s="510"/>
      <c r="G29" s="413">
        <v>0</v>
      </c>
      <c r="H29" s="413">
        <v>0</v>
      </c>
      <c r="I29" s="413">
        <v>0</v>
      </c>
    </row>
    <row r="30" spans="1:9">
      <c r="A30" s="729" t="s">
        <v>292</v>
      </c>
      <c r="B30" s="730"/>
      <c r="C30" s="406">
        <v>847.59999999999991</v>
      </c>
      <c r="D30" s="406">
        <v>0.50000000000018474</v>
      </c>
      <c r="E30" s="406">
        <v>848.10000000000014</v>
      </c>
      <c r="F30" s="511"/>
      <c r="G30" s="406">
        <v>824.5999999999998</v>
      </c>
      <c r="H30" s="406">
        <v>824.5999999999998</v>
      </c>
      <c r="I30" s="406">
        <v>23.500000000000341</v>
      </c>
    </row>
    <row r="31" spans="1:9">
      <c r="A31" s="412" t="s">
        <v>98</v>
      </c>
      <c r="B31" s="512" t="s">
        <v>18</v>
      </c>
      <c r="C31" s="413">
        <v>389.80000000000007</v>
      </c>
      <c r="D31" s="413">
        <v>-38.050000000000011</v>
      </c>
      <c r="E31" s="413">
        <v>351.75000000000006</v>
      </c>
      <c r="F31" s="502">
        <v>1</v>
      </c>
      <c r="G31" s="413">
        <v>336.2</v>
      </c>
      <c r="H31" s="413">
        <v>336.2</v>
      </c>
      <c r="I31" s="413">
        <v>15.550000000000068</v>
      </c>
    </row>
    <row r="32" spans="1:9">
      <c r="A32" s="412" t="s">
        <v>252</v>
      </c>
      <c r="B32" s="501" t="s">
        <v>19</v>
      </c>
      <c r="C32" s="413">
        <v>202.70000000000002</v>
      </c>
      <c r="D32" s="413">
        <v>-11.699999999999989</v>
      </c>
      <c r="E32" s="413">
        <v>191.00000000000003</v>
      </c>
      <c r="F32" s="502">
        <v>1</v>
      </c>
      <c r="G32" s="413">
        <v>187.9</v>
      </c>
      <c r="H32" s="413">
        <v>187.9</v>
      </c>
      <c r="I32" s="413">
        <v>3.1000000000000227</v>
      </c>
    </row>
    <row r="33" spans="1:9">
      <c r="A33" s="412" t="s">
        <v>253</v>
      </c>
      <c r="B33" s="501" t="s">
        <v>20</v>
      </c>
      <c r="C33" s="413">
        <v>16.8</v>
      </c>
      <c r="D33" s="413">
        <v>3.0000000000000036</v>
      </c>
      <c r="E33" s="413">
        <v>19.800000000000004</v>
      </c>
      <c r="F33" s="502">
        <v>1</v>
      </c>
      <c r="G33" s="413">
        <v>18.100000000000001</v>
      </c>
      <c r="H33" s="413">
        <v>18.100000000000001</v>
      </c>
      <c r="I33" s="413">
        <v>1.7000000000000028</v>
      </c>
    </row>
    <row r="34" spans="1:9">
      <c r="A34" s="412" t="s">
        <v>254</v>
      </c>
      <c r="B34" s="501" t="s">
        <v>21</v>
      </c>
      <c r="C34" s="413">
        <v>238.20000000000002</v>
      </c>
      <c r="D34" s="413">
        <v>-2.7000000000000171</v>
      </c>
      <c r="E34" s="413">
        <v>235.5</v>
      </c>
      <c r="F34" s="502">
        <v>1</v>
      </c>
      <c r="G34" s="413">
        <v>264.02375000000001</v>
      </c>
      <c r="H34" s="413">
        <v>264.02375000000001</v>
      </c>
      <c r="I34" s="413">
        <v>-28.523750000000007</v>
      </c>
    </row>
    <row r="35" spans="1:9">
      <c r="A35" s="505" t="s">
        <v>293</v>
      </c>
      <c r="B35" s="513"/>
      <c r="C35" s="405">
        <v>847.50000000000011</v>
      </c>
      <c r="D35" s="405">
        <v>-49.450000000000017</v>
      </c>
      <c r="E35" s="405">
        <v>798.05000000000007</v>
      </c>
      <c r="F35" s="405"/>
      <c r="G35" s="405">
        <v>806.22375000000011</v>
      </c>
      <c r="H35" s="405">
        <v>806.22375000000011</v>
      </c>
      <c r="I35" s="405">
        <v>-8.173749999999913</v>
      </c>
    </row>
    <row r="36" spans="1:9">
      <c r="A36" s="412" t="s">
        <v>99</v>
      </c>
      <c r="B36" s="501" t="s">
        <v>172</v>
      </c>
      <c r="C36" s="413">
        <v>0</v>
      </c>
      <c r="D36" s="413">
        <v>0</v>
      </c>
      <c r="E36" s="413">
        <v>0</v>
      </c>
      <c r="F36" s="413"/>
      <c r="G36" s="413">
        <v>41.012500000000003</v>
      </c>
      <c r="H36" s="413">
        <v>41.012500000000003</v>
      </c>
      <c r="I36" s="413">
        <v>-41.012500000000003</v>
      </c>
    </row>
    <row r="37" spans="1:9">
      <c r="A37" s="505" t="s">
        <v>294</v>
      </c>
      <c r="B37" s="513"/>
      <c r="C37" s="405">
        <v>0</v>
      </c>
      <c r="D37" s="405">
        <v>0</v>
      </c>
      <c r="E37" s="405">
        <v>0</v>
      </c>
      <c r="F37" s="405"/>
      <c r="G37" s="405">
        <v>41.012500000000003</v>
      </c>
      <c r="H37" s="405">
        <v>41.012500000000003</v>
      </c>
      <c r="I37" s="405">
        <v>-41.012500000000003</v>
      </c>
    </row>
    <row r="38" spans="1:9">
      <c r="A38" s="514" t="s">
        <v>2</v>
      </c>
      <c r="B38" s="513"/>
      <c r="C38" s="405">
        <v>12103.500000000002</v>
      </c>
      <c r="D38" s="405">
        <v>706.99999999999727</v>
      </c>
      <c r="E38" s="405">
        <v>12810.499999999998</v>
      </c>
      <c r="F38" s="405"/>
      <c r="G38" s="405">
        <v>12708.816704545479</v>
      </c>
      <c r="H38" s="405">
        <v>12708.816704545479</v>
      </c>
      <c r="I38" s="405">
        <v>101.68329545452001</v>
      </c>
    </row>
    <row r="39" spans="1:9">
      <c r="A39" s="515"/>
      <c r="B39" s="515"/>
      <c r="C39" s="83"/>
      <c r="D39" s="83"/>
      <c r="E39" s="83"/>
      <c r="F39" s="364"/>
      <c r="G39" s="83"/>
      <c r="H39" s="83"/>
      <c r="I39" s="516"/>
    </row>
    <row r="40" spans="1:9" ht="50.25" customHeight="1">
      <c r="A40" s="517" t="s">
        <v>177</v>
      </c>
      <c r="B40" s="726" t="s">
        <v>588</v>
      </c>
      <c r="C40" s="726"/>
      <c r="D40" s="726"/>
      <c r="E40" s="726"/>
      <c r="F40" s="726"/>
      <c r="G40" s="726"/>
      <c r="H40" s="726"/>
      <c r="I40" s="726"/>
    </row>
    <row r="41" spans="1:9" ht="16.95" customHeight="1">
      <c r="A41" s="518">
        <v>1</v>
      </c>
      <c r="B41" s="726" t="s">
        <v>398</v>
      </c>
      <c r="C41" s="726"/>
      <c r="D41" s="726"/>
      <c r="E41" s="726"/>
      <c r="F41" s="726"/>
      <c r="G41" s="726"/>
      <c r="H41" s="726"/>
      <c r="I41" s="726"/>
    </row>
    <row r="42" spans="1:9" ht="16.8">
      <c r="A42" s="519"/>
      <c r="B42" s="520"/>
      <c r="C42" s="521"/>
      <c r="D42" s="521"/>
      <c r="E42" s="521"/>
      <c r="F42" s="522"/>
      <c r="G42" s="521"/>
      <c r="H42" s="521"/>
      <c r="I42" s="521"/>
    </row>
    <row r="43" spans="1:9" ht="16.8">
      <c r="A43" s="519"/>
      <c r="B43" s="523" t="s">
        <v>462</v>
      </c>
      <c r="C43" s="521"/>
      <c r="D43" s="521"/>
      <c r="E43" s="521"/>
      <c r="F43" s="522"/>
      <c r="G43" s="521"/>
      <c r="H43" s="521"/>
      <c r="I43" s="521"/>
    </row>
  </sheetData>
  <mergeCells count="6">
    <mergeCell ref="B41:I41"/>
    <mergeCell ref="A1:I1"/>
    <mergeCell ref="A2:I2"/>
    <mergeCell ref="A3:I3"/>
    <mergeCell ref="A30:B30"/>
    <mergeCell ref="B40:I40"/>
  </mergeCells>
  <pageMargins left="0.7" right="0.7" top="0.75" bottom="0.75" header="0.3" footer="0.3"/>
  <pageSetup scale="6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A4" sqref="A4"/>
    </sheetView>
  </sheetViews>
  <sheetFormatPr defaultColWidth="9.109375" defaultRowHeight="15.6"/>
  <cols>
    <col min="1" max="1" width="32.44140625" style="154" bestFit="1" customWidth="1"/>
    <col min="2" max="2" width="20.5546875" style="154" customWidth="1"/>
    <col min="3" max="7" width="20.5546875" style="154" hidden="1" customWidth="1"/>
    <col min="8" max="8" width="16.33203125" style="154" hidden="1"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579</v>
      </c>
      <c r="B2" s="153"/>
      <c r="C2" s="153"/>
      <c r="D2" s="153"/>
      <c r="E2" s="153"/>
      <c r="F2" s="153"/>
      <c r="G2" s="153"/>
      <c r="H2" s="153"/>
      <c r="I2" s="153"/>
      <c r="J2" s="153"/>
      <c r="K2" s="153"/>
      <c r="L2" s="153"/>
      <c r="M2" s="153"/>
      <c r="N2" s="153"/>
    </row>
    <row r="3" spans="1:16" ht="16.2" customHeight="1">
      <c r="A3" s="153" t="str">
        <f>'Schedule 1'!A3:L3</f>
        <v>Data Through September 30, 2020</v>
      </c>
      <c r="B3" s="153"/>
      <c r="C3" s="153"/>
      <c r="D3" s="153"/>
      <c r="E3" s="153"/>
      <c r="F3" s="153"/>
      <c r="G3" s="153"/>
      <c r="H3" s="153"/>
      <c r="I3" s="153"/>
      <c r="J3" s="153"/>
      <c r="K3" s="153"/>
      <c r="L3" s="153"/>
      <c r="M3" s="153"/>
      <c r="N3" s="153"/>
    </row>
    <row r="6" spans="1:16" ht="46.8" customHeight="1">
      <c r="A6" s="366" t="s">
        <v>238</v>
      </c>
      <c r="B6" s="366" t="s">
        <v>527</v>
      </c>
      <c r="C6" s="366" t="s">
        <v>528</v>
      </c>
      <c r="D6" s="366" t="s">
        <v>529</v>
      </c>
      <c r="E6" s="366" t="s">
        <v>530</v>
      </c>
      <c r="F6" s="366" t="s">
        <v>531</v>
      </c>
      <c r="G6" s="366" t="s">
        <v>532</v>
      </c>
      <c r="H6" s="366" t="s">
        <v>533</v>
      </c>
      <c r="I6" s="366" t="s">
        <v>534</v>
      </c>
      <c r="J6" s="366" t="s">
        <v>535</v>
      </c>
      <c r="K6" s="366" t="s">
        <v>536</v>
      </c>
      <c r="L6" s="366" t="s">
        <v>537</v>
      </c>
      <c r="M6" s="366" t="s">
        <v>538</v>
      </c>
      <c r="N6" s="366" t="s">
        <v>539</v>
      </c>
    </row>
    <row r="8" spans="1:16">
      <c r="A8" s="359" t="s">
        <v>239</v>
      </c>
      <c r="B8" s="399">
        <v>54401650.179999955</v>
      </c>
      <c r="C8" s="399"/>
      <c r="D8" s="399"/>
      <c r="E8" s="399"/>
      <c r="F8" s="399"/>
      <c r="G8" s="399"/>
      <c r="H8" s="399"/>
      <c r="I8" s="399"/>
      <c r="J8" s="399"/>
      <c r="K8" s="399"/>
      <c r="L8" s="399"/>
      <c r="M8" s="399"/>
      <c r="N8" s="384">
        <f>SUM(B8:M8)</f>
        <v>54401650.179999955</v>
      </c>
    </row>
    <row r="9" spans="1:16">
      <c r="A9" s="359" t="s">
        <v>240</v>
      </c>
      <c r="B9" s="399">
        <v>1244313.2300000004</v>
      </c>
      <c r="C9" s="399"/>
      <c r="D9" s="399"/>
      <c r="E9" s="399"/>
      <c r="F9" s="399"/>
      <c r="G9" s="399"/>
      <c r="H9" s="399"/>
      <c r="I9" s="399"/>
      <c r="J9" s="399"/>
      <c r="K9" s="399"/>
      <c r="L9" s="399"/>
      <c r="M9" s="399"/>
      <c r="N9" s="384">
        <f t="shared" ref="N9:N21" si="0">SUM(B9:M9)</f>
        <v>1244313.2300000004</v>
      </c>
    </row>
    <row r="10" spans="1:16">
      <c r="A10" s="359" t="s">
        <v>241</v>
      </c>
      <c r="B10" s="383">
        <v>5386.0000000000009</v>
      </c>
      <c r="C10" s="383"/>
      <c r="D10" s="383"/>
      <c r="E10" s="383"/>
      <c r="F10" s="383"/>
      <c r="G10" s="383"/>
      <c r="H10" s="383"/>
      <c r="I10" s="383"/>
      <c r="J10" s="383"/>
      <c r="K10" s="383"/>
      <c r="L10" s="383"/>
      <c r="M10" s="399"/>
      <c r="N10" s="384">
        <f t="shared" si="0"/>
        <v>5386.0000000000009</v>
      </c>
    </row>
    <row r="11" spans="1:16">
      <c r="A11" s="359" t="s">
        <v>242</v>
      </c>
      <c r="B11" s="383"/>
      <c r="C11" s="383"/>
      <c r="D11" s="383"/>
      <c r="E11" s="383"/>
      <c r="F11" s="383"/>
      <c r="G11" s="383"/>
      <c r="H11" s="383"/>
      <c r="I11" s="383"/>
      <c r="J11" s="383"/>
      <c r="K11" s="383"/>
      <c r="L11" s="383"/>
      <c r="M11" s="399"/>
      <c r="N11" s="384">
        <f t="shared" si="0"/>
        <v>0</v>
      </c>
    </row>
    <row r="12" spans="1:16">
      <c r="A12" s="359" t="s">
        <v>243</v>
      </c>
      <c r="B12" s="399">
        <v>18437.990000000002</v>
      </c>
      <c r="C12" s="399"/>
      <c r="D12" s="399"/>
      <c r="E12" s="399"/>
      <c r="F12" s="399"/>
      <c r="G12" s="399"/>
      <c r="H12" s="399"/>
      <c r="I12" s="399"/>
      <c r="J12" s="399"/>
      <c r="K12" s="399"/>
      <c r="L12" s="399"/>
      <c r="M12" s="399"/>
      <c r="N12" s="384">
        <f t="shared" si="0"/>
        <v>18437.990000000002</v>
      </c>
    </row>
    <row r="13" spans="1:16">
      <c r="A13" s="359" t="s">
        <v>244</v>
      </c>
      <c r="B13" s="399">
        <v>797004.87</v>
      </c>
      <c r="C13" s="399"/>
      <c r="D13" s="399"/>
      <c r="E13" s="399"/>
      <c r="F13" s="399"/>
      <c r="G13" s="399"/>
      <c r="H13" s="399"/>
      <c r="I13" s="399"/>
      <c r="J13" s="399"/>
      <c r="K13" s="399"/>
      <c r="L13" s="399"/>
      <c r="M13" s="399"/>
      <c r="N13" s="384">
        <f t="shared" si="0"/>
        <v>797004.87</v>
      </c>
    </row>
    <row r="14" spans="1:16">
      <c r="A14" s="359" t="s">
        <v>245</v>
      </c>
      <c r="B14" s="399">
        <v>368072</v>
      </c>
      <c r="C14" s="399"/>
      <c r="D14" s="399"/>
      <c r="E14" s="399"/>
      <c r="F14" s="399"/>
      <c r="G14" s="399"/>
      <c r="H14" s="399"/>
      <c r="I14" s="399"/>
      <c r="J14" s="399"/>
      <c r="K14" s="399"/>
      <c r="L14" s="399"/>
      <c r="M14" s="399"/>
      <c r="N14" s="384">
        <f t="shared" si="0"/>
        <v>368072</v>
      </c>
    </row>
    <row r="15" spans="1:16">
      <c r="A15" s="359" t="s">
        <v>246</v>
      </c>
      <c r="B15" s="399">
        <v>277</v>
      </c>
      <c r="C15" s="399"/>
      <c r="D15" s="399"/>
      <c r="E15" s="399"/>
      <c r="F15" s="399"/>
      <c r="G15" s="399"/>
      <c r="H15" s="399"/>
      <c r="I15" s="399"/>
      <c r="J15" s="399"/>
      <c r="K15" s="399"/>
      <c r="L15" s="399"/>
      <c r="M15" s="399"/>
      <c r="N15" s="384">
        <f t="shared" si="0"/>
        <v>277</v>
      </c>
    </row>
    <row r="16" spans="1:16">
      <c r="A16" s="359" t="s">
        <v>368</v>
      </c>
      <c r="B16" s="399">
        <v>373901.57</v>
      </c>
      <c r="C16" s="399"/>
      <c r="D16" s="399"/>
      <c r="E16" s="399"/>
      <c r="F16" s="399"/>
      <c r="G16" s="399"/>
      <c r="H16" s="399"/>
      <c r="I16" s="399"/>
      <c r="J16" s="399"/>
      <c r="K16" s="399"/>
      <c r="L16" s="399"/>
      <c r="M16" s="399"/>
      <c r="N16" s="384">
        <f t="shared" si="0"/>
        <v>373901.57</v>
      </c>
    </row>
    <row r="17" spans="1:15">
      <c r="A17" s="359" t="s">
        <v>247</v>
      </c>
      <c r="B17" s="399">
        <v>3905099.76</v>
      </c>
      <c r="C17" s="399"/>
      <c r="D17" s="399"/>
      <c r="E17" s="399"/>
      <c r="F17" s="399"/>
      <c r="G17" s="399"/>
      <c r="H17" s="399"/>
      <c r="I17" s="399"/>
      <c r="J17" s="399"/>
      <c r="K17" s="399"/>
      <c r="L17" s="399"/>
      <c r="M17" s="399"/>
      <c r="N17" s="384">
        <f t="shared" si="0"/>
        <v>3905099.76</v>
      </c>
    </row>
    <row r="18" spans="1:15">
      <c r="A18" s="359" t="s">
        <v>248</v>
      </c>
      <c r="B18" s="399">
        <v>31252900.84</v>
      </c>
      <c r="C18" s="399"/>
      <c r="D18" s="399"/>
      <c r="E18" s="399"/>
      <c r="F18" s="399"/>
      <c r="G18" s="399"/>
      <c r="H18" s="399"/>
      <c r="I18" s="399"/>
      <c r="J18" s="399"/>
      <c r="K18" s="399"/>
      <c r="L18" s="399"/>
      <c r="M18" s="399"/>
      <c r="N18" s="384">
        <f t="shared" si="0"/>
        <v>31252900.84</v>
      </c>
    </row>
    <row r="19" spans="1:15">
      <c r="A19" s="359" t="s">
        <v>249</v>
      </c>
      <c r="B19" s="399">
        <v>1186.97</v>
      </c>
      <c r="C19" s="399"/>
      <c r="D19" s="399"/>
      <c r="E19" s="399"/>
      <c r="F19" s="399"/>
      <c r="G19" s="399"/>
      <c r="H19" s="399"/>
      <c r="I19" s="399"/>
      <c r="J19" s="399"/>
      <c r="K19" s="399"/>
      <c r="L19" s="399"/>
      <c r="M19" s="399"/>
      <c r="N19" s="384">
        <f t="shared" si="0"/>
        <v>1186.97</v>
      </c>
    </row>
    <row r="20" spans="1:15">
      <c r="A20" s="359" t="s">
        <v>250</v>
      </c>
      <c r="B20" s="383">
        <v>190887.36</v>
      </c>
      <c r="C20" s="383"/>
      <c r="D20" s="383"/>
      <c r="E20" s="383"/>
      <c r="F20" s="383"/>
      <c r="G20" s="383"/>
      <c r="H20" s="383"/>
      <c r="I20" s="383"/>
      <c r="J20" s="383"/>
      <c r="K20" s="383"/>
      <c r="L20" s="383"/>
      <c r="M20" s="399"/>
      <c r="N20" s="384">
        <f t="shared" si="0"/>
        <v>190887.36</v>
      </c>
    </row>
    <row r="21" spans="1:15">
      <c r="A21" s="359" t="s">
        <v>251</v>
      </c>
      <c r="B21" s="383"/>
      <c r="C21" s="383"/>
      <c r="D21" s="383"/>
      <c r="E21" s="383"/>
      <c r="F21" s="383"/>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92559117.769999951</v>
      </c>
      <c r="C23" s="381">
        <f t="shared" ref="C23:I23" si="1">SUM(C8:C22)</f>
        <v>0</v>
      </c>
      <c r="D23" s="381">
        <f t="shared" si="1"/>
        <v>0</v>
      </c>
      <c r="E23" s="381">
        <f t="shared" si="1"/>
        <v>0</v>
      </c>
      <c r="F23" s="381">
        <f t="shared" si="1"/>
        <v>0</v>
      </c>
      <c r="G23" s="381">
        <f t="shared" si="1"/>
        <v>0</v>
      </c>
      <c r="H23" s="381">
        <f t="shared" si="1"/>
        <v>0</v>
      </c>
      <c r="I23" s="381">
        <f t="shared" si="1"/>
        <v>0</v>
      </c>
      <c r="J23" s="381">
        <f>SUM(J8:J22)</f>
        <v>0</v>
      </c>
      <c r="K23" s="381"/>
      <c r="L23" s="381"/>
      <c r="M23" s="381"/>
      <c r="N23" s="361">
        <f>SUM(N8:N22)</f>
        <v>92559117.769999951</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7" activePane="bottomLeft" state="frozen"/>
      <selection activeCell="AM66" sqref="AM66"/>
      <selection pane="bottomLeft" activeCell="A3" sqref="A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19" style="1" bestFit="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583</v>
      </c>
      <c r="B2" s="153"/>
      <c r="C2" s="153"/>
      <c r="D2" s="153"/>
      <c r="E2" s="153"/>
      <c r="F2" s="153"/>
      <c r="G2" s="153"/>
      <c r="H2" s="153"/>
      <c r="I2" s="153"/>
    </row>
    <row r="3" spans="1:12">
      <c r="A3" s="153" t="str">
        <f>'Schedule 1'!A3:L3</f>
        <v>Data Through September 30,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8681787</v>
      </c>
      <c r="E8" s="172"/>
      <c r="F8" s="172">
        <v>8681787</v>
      </c>
      <c r="G8" s="172">
        <v>1127274005</v>
      </c>
      <c r="H8" s="172">
        <v>1139084221</v>
      </c>
      <c r="I8" s="172">
        <f>G8-H8</f>
        <v>-11810216</v>
      </c>
      <c r="J8" s="173">
        <f t="shared" ref="J8:J44" si="0">G8-C8-D8</f>
        <v>0</v>
      </c>
      <c r="L8" s="402"/>
    </row>
    <row r="9" spans="1:12" s="15" customFormat="1">
      <c r="A9" s="170" t="s">
        <v>54</v>
      </c>
      <c r="B9" s="171" t="s">
        <v>55</v>
      </c>
      <c r="C9" s="172">
        <v>11740036</v>
      </c>
      <c r="D9" s="172">
        <f>E9+F9</f>
        <v>-430491</v>
      </c>
      <c r="E9" s="172"/>
      <c r="F9" s="172">
        <v>-430491</v>
      </c>
      <c r="G9" s="172">
        <v>11309545</v>
      </c>
      <c r="H9" s="172">
        <v>11252133</v>
      </c>
      <c r="I9" s="172">
        <f>G9-H9</f>
        <v>57412</v>
      </c>
      <c r="J9" s="173">
        <f t="shared" si="0"/>
        <v>0</v>
      </c>
      <c r="L9" s="402"/>
    </row>
    <row r="10" spans="1:12" s="15" customFormat="1">
      <c r="A10" s="170" t="s">
        <v>56</v>
      </c>
      <c r="B10" s="171" t="s">
        <v>57</v>
      </c>
      <c r="C10" s="172">
        <v>0</v>
      </c>
      <c r="D10" s="172">
        <f>E10+F10</f>
        <v>0</v>
      </c>
      <c r="E10" s="172"/>
      <c r="F10" s="172">
        <v>0</v>
      </c>
      <c r="G10" s="172">
        <v>0</v>
      </c>
      <c r="H10" s="172">
        <v>0</v>
      </c>
      <c r="I10" s="172">
        <f>G10-H10</f>
        <v>0</v>
      </c>
      <c r="J10" s="173">
        <f t="shared" si="0"/>
        <v>0</v>
      </c>
      <c r="L10" s="402"/>
    </row>
    <row r="11" spans="1:12" s="15" customFormat="1">
      <c r="A11" s="170" t="s">
        <v>117</v>
      </c>
      <c r="B11" s="174" t="s">
        <v>124</v>
      </c>
      <c r="C11" s="172">
        <v>172854097</v>
      </c>
      <c r="D11" s="172">
        <f>E11+F11</f>
        <v>-753138</v>
      </c>
      <c r="E11" s="172"/>
      <c r="F11" s="172">
        <v>-753138</v>
      </c>
      <c r="G11" s="172">
        <v>172100959</v>
      </c>
      <c r="H11" s="172">
        <v>159052409</v>
      </c>
      <c r="I11" s="172">
        <f>G11-H11</f>
        <v>13048550</v>
      </c>
      <c r="J11" s="173">
        <f t="shared" si="0"/>
        <v>0</v>
      </c>
      <c r="L11" s="402"/>
    </row>
    <row r="12" spans="1:12" s="15" customFormat="1" ht="11.25" customHeight="1">
      <c r="A12" s="170"/>
      <c r="B12" s="174"/>
      <c r="C12" s="172"/>
      <c r="D12" s="172"/>
      <c r="E12" s="172"/>
      <c r="F12" s="172"/>
      <c r="G12" s="172"/>
      <c r="H12" s="172"/>
      <c r="I12" s="172"/>
      <c r="J12" s="173">
        <f t="shared" si="0"/>
        <v>0</v>
      </c>
      <c r="L12" s="402"/>
    </row>
    <row r="13" spans="1:12" s="15" customFormat="1" ht="16.2">
      <c r="A13" s="175" t="s">
        <v>58</v>
      </c>
      <c r="B13" s="176"/>
      <c r="C13" s="177">
        <f t="shared" ref="C13:H13" si="1">SUM(C8:C11)</f>
        <v>1303186351</v>
      </c>
      <c r="D13" s="177">
        <f>SUM(D8:D12)</f>
        <v>7498158</v>
      </c>
      <c r="E13" s="177">
        <f>SUM(E8:E12)</f>
        <v>0</v>
      </c>
      <c r="F13" s="177">
        <f>SUM(F8:F11)</f>
        <v>7498158</v>
      </c>
      <c r="G13" s="177">
        <f t="shared" si="1"/>
        <v>1310684509</v>
      </c>
      <c r="H13" s="177">
        <f t="shared" si="1"/>
        <v>1309388763</v>
      </c>
      <c r="I13" s="177">
        <f>SUM(I8:I11)</f>
        <v>1295746</v>
      </c>
      <c r="J13" s="173">
        <f t="shared" si="0"/>
        <v>0</v>
      </c>
      <c r="L13" s="402"/>
    </row>
    <row r="14" spans="1:12" s="15" customFormat="1" ht="12" customHeight="1">
      <c r="A14" s="178"/>
      <c r="B14" s="179"/>
      <c r="C14" s="180"/>
      <c r="D14" s="180"/>
      <c r="E14" s="180"/>
      <c r="F14" s="180"/>
      <c r="G14" s="180"/>
      <c r="H14" s="180"/>
      <c r="I14" s="180"/>
      <c r="J14" s="173">
        <f t="shared" si="0"/>
        <v>0</v>
      </c>
      <c r="L14" s="402"/>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2"/>
    </row>
    <row r="16" spans="1:12" s="15" customFormat="1" ht="12.75" customHeight="1">
      <c r="A16" s="181"/>
      <c r="B16" s="182"/>
      <c r="C16" s="172"/>
      <c r="D16" s="172"/>
      <c r="E16" s="172"/>
      <c r="F16" s="172"/>
      <c r="G16" s="172"/>
      <c r="H16" s="172"/>
      <c r="I16" s="172"/>
      <c r="J16" s="173">
        <f t="shared" si="0"/>
        <v>0</v>
      </c>
      <c r="L16" s="402"/>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2"/>
    </row>
    <row r="18" spans="1:12" s="18" customFormat="1" ht="16.2">
      <c r="A18" s="178"/>
      <c r="B18" s="179"/>
      <c r="C18" s="180"/>
      <c r="D18" s="180"/>
      <c r="E18" s="172"/>
      <c r="F18" s="180"/>
      <c r="G18" s="180"/>
      <c r="H18" s="180"/>
      <c r="I18" s="180"/>
      <c r="J18" s="173">
        <f t="shared" si="0"/>
        <v>0</v>
      </c>
      <c r="K18" s="15"/>
      <c r="L18" s="402"/>
    </row>
    <row r="19" spans="1:12" s="15" customFormat="1" ht="16.2">
      <c r="A19" s="175" t="s">
        <v>37</v>
      </c>
      <c r="B19" s="183"/>
      <c r="C19" s="177">
        <f t="shared" ref="C19:I19" si="3">SUM(C17,C13)</f>
        <v>1308872052</v>
      </c>
      <c r="D19" s="177">
        <f t="shared" si="3"/>
        <v>7498158</v>
      </c>
      <c r="E19" s="177">
        <f t="shared" si="3"/>
        <v>0</v>
      </c>
      <c r="F19" s="177">
        <f t="shared" si="3"/>
        <v>7498158</v>
      </c>
      <c r="G19" s="177">
        <f t="shared" si="3"/>
        <v>1316370210</v>
      </c>
      <c r="H19" s="177">
        <f t="shared" si="3"/>
        <v>1315074464</v>
      </c>
      <c r="I19" s="177">
        <f t="shared" si="3"/>
        <v>1295746</v>
      </c>
      <c r="J19" s="173">
        <f t="shared" si="0"/>
        <v>0</v>
      </c>
      <c r="L19" s="402"/>
    </row>
    <row r="20" spans="1:12" s="15" customFormat="1" ht="16.2">
      <c r="A20" s="178"/>
      <c r="B20" s="184"/>
      <c r="C20" s="180"/>
      <c r="D20" s="180"/>
      <c r="E20" s="180"/>
      <c r="F20" s="180"/>
      <c r="G20" s="180"/>
      <c r="H20" s="180"/>
      <c r="I20" s="180"/>
      <c r="J20" s="173">
        <f t="shared" si="0"/>
        <v>0</v>
      </c>
      <c r="L20" s="402"/>
    </row>
    <row r="21" spans="1:12" s="15" customFormat="1">
      <c r="A21" s="188" t="s">
        <v>375</v>
      </c>
      <c r="B21" s="186" t="s">
        <v>374</v>
      </c>
      <c r="C21" s="172"/>
      <c r="D21" s="172">
        <f>E21+F21</f>
        <v>0</v>
      </c>
      <c r="E21" s="172"/>
      <c r="F21" s="172">
        <v>0</v>
      </c>
      <c r="G21" s="172">
        <v>0</v>
      </c>
      <c r="H21" s="172">
        <v>0</v>
      </c>
      <c r="I21" s="172">
        <f t="shared" ref="I21:I52" si="4">G21-H21</f>
        <v>0</v>
      </c>
      <c r="J21" s="173"/>
      <c r="L21" s="402"/>
    </row>
    <row r="22" spans="1:12" s="15" customFormat="1">
      <c r="A22" s="185" t="s">
        <v>62</v>
      </c>
      <c r="B22" s="186" t="s">
        <v>119</v>
      </c>
      <c r="C22" s="172">
        <v>29774039</v>
      </c>
      <c r="D22" s="172">
        <f t="shared" ref="D22:D52" si="5">E22+F22</f>
        <v>0</v>
      </c>
      <c r="E22" s="172"/>
      <c r="F22" s="172">
        <v>0</v>
      </c>
      <c r="G22" s="172">
        <v>29774039</v>
      </c>
      <c r="H22" s="172">
        <v>29774039</v>
      </c>
      <c r="I22" s="172">
        <f t="shared" si="4"/>
        <v>0</v>
      </c>
      <c r="J22" s="173">
        <f t="shared" si="0"/>
        <v>0</v>
      </c>
      <c r="L22" s="402"/>
    </row>
    <row r="23" spans="1:12" s="15" customFormat="1">
      <c r="A23" s="185" t="s">
        <v>120</v>
      </c>
      <c r="B23" s="187" t="s">
        <v>118</v>
      </c>
      <c r="C23" s="172">
        <v>1494209</v>
      </c>
      <c r="D23" s="172">
        <f t="shared" si="5"/>
        <v>0</v>
      </c>
      <c r="E23" s="172"/>
      <c r="F23" s="172">
        <v>0</v>
      </c>
      <c r="G23" s="172">
        <v>1494209</v>
      </c>
      <c r="H23" s="172">
        <v>1494209</v>
      </c>
      <c r="I23" s="172">
        <f t="shared" si="4"/>
        <v>0</v>
      </c>
      <c r="J23" s="173">
        <f t="shared" si="0"/>
        <v>0</v>
      </c>
      <c r="L23" s="402"/>
    </row>
    <row r="24" spans="1:12" s="15" customFormat="1">
      <c r="A24" s="185" t="s">
        <v>377</v>
      </c>
      <c r="B24" s="187" t="s">
        <v>376</v>
      </c>
      <c r="C24" s="172"/>
      <c r="D24" s="172">
        <f t="shared" si="5"/>
        <v>1073616</v>
      </c>
      <c r="E24" s="172"/>
      <c r="F24" s="172">
        <v>1073616</v>
      </c>
      <c r="G24" s="172">
        <v>1073616</v>
      </c>
      <c r="H24" s="172">
        <v>1073616</v>
      </c>
      <c r="I24" s="172">
        <f t="shared" si="4"/>
        <v>0</v>
      </c>
      <c r="J24" s="173">
        <f t="shared" si="0"/>
        <v>0</v>
      </c>
      <c r="L24" s="402"/>
    </row>
    <row r="25" spans="1:12" s="15" customFormat="1">
      <c r="A25" s="185" t="s">
        <v>414</v>
      </c>
      <c r="B25" s="187" t="s">
        <v>415</v>
      </c>
      <c r="C25" s="172"/>
      <c r="D25" s="172">
        <f t="shared" si="5"/>
        <v>349000</v>
      </c>
      <c r="E25" s="172"/>
      <c r="F25" s="172">
        <v>349000</v>
      </c>
      <c r="G25" s="172">
        <v>349000</v>
      </c>
      <c r="H25" s="172">
        <v>349000</v>
      </c>
      <c r="I25" s="172">
        <f>G25-H25</f>
        <v>0</v>
      </c>
      <c r="J25" s="173">
        <f t="shared" si="0"/>
        <v>0</v>
      </c>
      <c r="L25" s="402"/>
    </row>
    <row r="26" spans="1:12" s="15" customFormat="1">
      <c r="A26" s="185" t="s">
        <v>541</v>
      </c>
      <c r="B26" s="187" t="s">
        <v>540</v>
      </c>
      <c r="C26" s="172"/>
      <c r="D26" s="172">
        <f t="shared" si="5"/>
        <v>2670488</v>
      </c>
      <c r="E26" s="172"/>
      <c r="F26" s="172">
        <v>2670488</v>
      </c>
      <c r="G26" s="172">
        <v>2670488</v>
      </c>
      <c r="H26" s="172">
        <v>2670488</v>
      </c>
      <c r="I26" s="172">
        <f>G26-H26</f>
        <v>0</v>
      </c>
      <c r="J26" s="173">
        <f t="shared" si="0"/>
        <v>0</v>
      </c>
      <c r="L26" s="402"/>
    </row>
    <row r="27" spans="1:12" s="15" customFormat="1">
      <c r="A27" s="188" t="s">
        <v>63</v>
      </c>
      <c r="B27" s="189" t="s">
        <v>484</v>
      </c>
      <c r="C27" s="172">
        <v>358351761</v>
      </c>
      <c r="D27" s="172">
        <f t="shared" si="5"/>
        <v>0</v>
      </c>
      <c r="E27" s="172"/>
      <c r="F27" s="172">
        <v>0</v>
      </c>
      <c r="G27" s="172">
        <v>358351761</v>
      </c>
      <c r="H27" s="172">
        <v>354945856</v>
      </c>
      <c r="I27" s="172">
        <f>G27-H27</f>
        <v>3405905</v>
      </c>
      <c r="J27" s="173">
        <f t="shared" si="0"/>
        <v>0</v>
      </c>
      <c r="L27" s="402"/>
    </row>
    <row r="28" spans="1:12" s="15" customFormat="1">
      <c r="A28" s="188" t="s">
        <v>65</v>
      </c>
      <c r="B28" s="189" t="s">
        <v>485</v>
      </c>
      <c r="C28" s="172"/>
      <c r="D28" s="172">
        <f t="shared" si="5"/>
        <v>0</v>
      </c>
      <c r="E28" s="172"/>
      <c r="F28" s="172">
        <v>0</v>
      </c>
      <c r="G28" s="172">
        <v>0</v>
      </c>
      <c r="H28" s="172">
        <v>0</v>
      </c>
      <c r="I28" s="172">
        <f t="shared" si="4"/>
        <v>0</v>
      </c>
      <c r="J28" s="173">
        <f t="shared" si="0"/>
        <v>0</v>
      </c>
      <c r="L28" s="402"/>
    </row>
    <row r="29" spans="1:12" s="15" customFormat="1">
      <c r="A29" s="188" t="s">
        <v>66</v>
      </c>
      <c r="B29" s="189" t="s">
        <v>486</v>
      </c>
      <c r="C29" s="172">
        <v>28758343</v>
      </c>
      <c r="D29" s="172">
        <f t="shared" si="5"/>
        <v>0</v>
      </c>
      <c r="E29" s="172"/>
      <c r="F29" s="172">
        <v>0</v>
      </c>
      <c r="G29" s="172">
        <v>28758343</v>
      </c>
      <c r="H29" s="172">
        <v>28758343</v>
      </c>
      <c r="I29" s="172">
        <f t="shared" si="4"/>
        <v>0</v>
      </c>
      <c r="J29" s="173">
        <f t="shared" si="0"/>
        <v>0</v>
      </c>
      <c r="L29" s="402"/>
    </row>
    <row r="30" spans="1:12" s="15" customFormat="1">
      <c r="A30" s="190" t="s">
        <v>67</v>
      </c>
      <c r="B30" s="189" t="s">
        <v>487</v>
      </c>
      <c r="C30" s="172">
        <v>3547110</v>
      </c>
      <c r="D30" s="172">
        <f t="shared" si="5"/>
        <v>1406605</v>
      </c>
      <c r="E30" s="172"/>
      <c r="F30" s="172">
        <v>1406605</v>
      </c>
      <c r="G30" s="172">
        <v>4953715</v>
      </c>
      <c r="H30" s="172">
        <v>4953715</v>
      </c>
      <c r="I30" s="172">
        <f t="shared" si="4"/>
        <v>0</v>
      </c>
      <c r="J30" s="173">
        <f t="shared" si="0"/>
        <v>0</v>
      </c>
      <c r="L30" s="402"/>
    </row>
    <row r="31" spans="1:12" s="15" customFormat="1">
      <c r="A31" s="190" t="s">
        <v>68</v>
      </c>
      <c r="B31" s="189" t="s">
        <v>488</v>
      </c>
      <c r="C31" s="172">
        <v>2590540</v>
      </c>
      <c r="D31" s="172">
        <f t="shared" si="5"/>
        <v>458729</v>
      </c>
      <c r="E31" s="172"/>
      <c r="F31" s="172">
        <v>458729</v>
      </c>
      <c r="G31" s="172">
        <v>3049269</v>
      </c>
      <c r="H31" s="172">
        <v>3049269</v>
      </c>
      <c r="I31" s="172">
        <f t="shared" si="4"/>
        <v>0</v>
      </c>
      <c r="J31" s="173">
        <f t="shared" si="0"/>
        <v>0</v>
      </c>
      <c r="L31" s="402"/>
    </row>
    <row r="32" spans="1:12" s="15" customFormat="1">
      <c r="A32" s="190" t="s">
        <v>69</v>
      </c>
      <c r="B32" s="191" t="s">
        <v>489</v>
      </c>
      <c r="C32" s="172">
        <v>4262000</v>
      </c>
      <c r="D32" s="172">
        <f t="shared" si="5"/>
        <v>-1556000</v>
      </c>
      <c r="E32" s="172"/>
      <c r="F32" s="172">
        <v>-1556000</v>
      </c>
      <c r="G32" s="172">
        <v>2706000</v>
      </c>
      <c r="H32" s="172">
        <v>2706000</v>
      </c>
      <c r="I32" s="172">
        <f t="shared" si="4"/>
        <v>0</v>
      </c>
      <c r="J32" s="173">
        <f t="shared" si="0"/>
        <v>0</v>
      </c>
      <c r="L32" s="402"/>
    </row>
    <row r="33" spans="1:12" s="15" customFormat="1">
      <c r="A33" s="190" t="s">
        <v>122</v>
      </c>
      <c r="B33" s="191" t="s">
        <v>490</v>
      </c>
      <c r="C33" s="172"/>
      <c r="D33" s="172">
        <f t="shared" si="5"/>
        <v>40029</v>
      </c>
      <c r="E33" s="172"/>
      <c r="F33" s="172">
        <v>40029</v>
      </c>
      <c r="G33" s="172">
        <v>40029</v>
      </c>
      <c r="H33" s="172">
        <v>40029</v>
      </c>
      <c r="I33" s="172">
        <f t="shared" si="4"/>
        <v>0</v>
      </c>
      <c r="J33" s="173">
        <f t="shared" si="0"/>
        <v>0</v>
      </c>
      <c r="L33" s="402"/>
    </row>
    <row r="34" spans="1:12" s="15" customFormat="1">
      <c r="A34" s="190" t="s">
        <v>71</v>
      </c>
      <c r="B34" s="191" t="s">
        <v>491</v>
      </c>
      <c r="C34" s="172">
        <v>24037616</v>
      </c>
      <c r="D34" s="172">
        <f t="shared" si="5"/>
        <v>0</v>
      </c>
      <c r="E34" s="172"/>
      <c r="F34" s="172">
        <v>0</v>
      </c>
      <c r="G34" s="172">
        <v>24037616</v>
      </c>
      <c r="H34" s="172">
        <v>24037616</v>
      </c>
      <c r="I34" s="172">
        <f t="shared" si="4"/>
        <v>0</v>
      </c>
      <c r="J34" s="173">
        <f t="shared" si="0"/>
        <v>0</v>
      </c>
      <c r="L34" s="402"/>
    </row>
    <row r="35" spans="1:12" s="15" customFormat="1">
      <c r="A35" s="190" t="s">
        <v>501</v>
      </c>
      <c r="B35" s="191" t="s">
        <v>500</v>
      </c>
      <c r="C35" s="172"/>
      <c r="D35" s="172">
        <f t="shared" ref="D35" si="6">E35+F35</f>
        <v>3631140</v>
      </c>
      <c r="E35" s="172"/>
      <c r="F35" s="172">
        <v>3631140</v>
      </c>
      <c r="G35" s="172">
        <v>3631140</v>
      </c>
      <c r="H35" s="172">
        <v>3631140</v>
      </c>
      <c r="I35" s="172">
        <f t="shared" ref="I35" si="7">G35-H35</f>
        <v>0</v>
      </c>
      <c r="J35" s="173">
        <f t="shared" si="0"/>
        <v>0</v>
      </c>
      <c r="L35" s="402"/>
    </row>
    <row r="36" spans="1:12" s="15" customFormat="1">
      <c r="A36" s="190" t="s">
        <v>115</v>
      </c>
      <c r="B36" s="189" t="s">
        <v>113</v>
      </c>
      <c r="C36" s="172">
        <v>145710</v>
      </c>
      <c r="D36" s="172">
        <f t="shared" si="5"/>
        <v>590160</v>
      </c>
      <c r="E36" s="172"/>
      <c r="F36" s="172">
        <v>590160</v>
      </c>
      <c r="G36" s="172">
        <v>735870</v>
      </c>
      <c r="H36" s="172">
        <v>742219</v>
      </c>
      <c r="I36" s="172">
        <f t="shared" si="4"/>
        <v>-6349</v>
      </c>
      <c r="J36" s="173">
        <f t="shared" si="0"/>
        <v>0</v>
      </c>
      <c r="L36" s="402"/>
    </row>
    <row r="37" spans="1:12" s="15" customFormat="1">
      <c r="A37" s="190" t="s">
        <v>116</v>
      </c>
      <c r="B37" s="189" t="s">
        <v>114</v>
      </c>
      <c r="C37" s="172">
        <v>11836215</v>
      </c>
      <c r="D37" s="172">
        <f t="shared" si="5"/>
        <v>0</v>
      </c>
      <c r="E37" s="172"/>
      <c r="F37" s="172">
        <v>0</v>
      </c>
      <c r="G37" s="172">
        <v>11836215</v>
      </c>
      <c r="H37" s="172">
        <v>12253714</v>
      </c>
      <c r="I37" s="172">
        <f t="shared" si="4"/>
        <v>-417499</v>
      </c>
      <c r="J37" s="173">
        <f t="shared" si="0"/>
        <v>0</v>
      </c>
      <c r="L37" s="402"/>
    </row>
    <row r="38" spans="1:12" s="15" customFormat="1">
      <c r="A38" s="190" t="s">
        <v>121</v>
      </c>
      <c r="B38" s="189" t="s">
        <v>492</v>
      </c>
      <c r="C38" s="172"/>
      <c r="D38" s="172">
        <f t="shared" si="5"/>
        <v>0</v>
      </c>
      <c r="E38" s="172"/>
      <c r="F38" s="172">
        <v>0</v>
      </c>
      <c r="G38" s="172">
        <v>0</v>
      </c>
      <c r="H38" s="172">
        <v>0</v>
      </c>
      <c r="I38" s="172">
        <f t="shared" si="4"/>
        <v>0</v>
      </c>
      <c r="J38" s="173">
        <f t="shared" si="0"/>
        <v>0</v>
      </c>
      <c r="L38" s="402"/>
    </row>
    <row r="39" spans="1:12" s="15" customFormat="1">
      <c r="A39" s="185" t="s">
        <v>73</v>
      </c>
      <c r="B39" s="189" t="s">
        <v>74</v>
      </c>
      <c r="C39" s="172">
        <v>94501380</v>
      </c>
      <c r="D39" s="172">
        <f t="shared" si="5"/>
        <v>-7555470</v>
      </c>
      <c r="E39" s="172"/>
      <c r="F39" s="172">
        <v>-7555470</v>
      </c>
      <c r="G39" s="172">
        <v>86945910</v>
      </c>
      <c r="H39" s="172">
        <v>88015315</v>
      </c>
      <c r="I39" s="172">
        <f t="shared" si="4"/>
        <v>-1069405</v>
      </c>
      <c r="J39" s="173">
        <f t="shared" si="0"/>
        <v>0</v>
      </c>
      <c r="L39" s="402"/>
    </row>
    <row r="40" spans="1:12" s="15" customFormat="1">
      <c r="A40" s="185" t="s">
        <v>75</v>
      </c>
      <c r="B40" s="186" t="s">
        <v>76</v>
      </c>
      <c r="C40" s="172">
        <v>111130434</v>
      </c>
      <c r="D40" s="172">
        <f t="shared" si="5"/>
        <v>-672002</v>
      </c>
      <c r="E40" s="172"/>
      <c r="F40" s="172">
        <v>-672002</v>
      </c>
      <c r="G40" s="172">
        <v>110458432</v>
      </c>
      <c r="H40" s="172">
        <v>116249961</v>
      </c>
      <c r="I40" s="172">
        <f t="shared" si="4"/>
        <v>-5791529</v>
      </c>
      <c r="J40" s="173">
        <f t="shared" si="0"/>
        <v>0</v>
      </c>
      <c r="L40" s="402"/>
    </row>
    <row r="41" spans="1:12" s="15" customFormat="1">
      <c r="A41" s="190" t="s">
        <v>131</v>
      </c>
      <c r="B41" s="191" t="s">
        <v>132</v>
      </c>
      <c r="C41" s="172">
        <v>5836755</v>
      </c>
      <c r="D41" s="172">
        <f t="shared" si="5"/>
        <v>3004845</v>
      </c>
      <c r="E41" s="172"/>
      <c r="F41" s="172">
        <v>3004845</v>
      </c>
      <c r="G41" s="172">
        <v>8841600</v>
      </c>
      <c r="H41" s="172">
        <v>8815234</v>
      </c>
      <c r="I41" s="172">
        <f t="shared" si="4"/>
        <v>26366</v>
      </c>
      <c r="J41" s="173">
        <f>G41-C41-D41</f>
        <v>0</v>
      </c>
      <c r="L41" s="402"/>
    </row>
    <row r="42" spans="1:12" s="15" customFormat="1">
      <c r="A42" s="190" t="s">
        <v>77</v>
      </c>
      <c r="B42" s="434" t="s">
        <v>78</v>
      </c>
      <c r="C42" s="172">
        <v>13399205</v>
      </c>
      <c r="D42" s="172">
        <f t="shared" si="5"/>
        <v>847152</v>
      </c>
      <c r="E42" s="172"/>
      <c r="F42" s="172">
        <v>847152</v>
      </c>
      <c r="G42" s="172">
        <v>14246357</v>
      </c>
      <c r="H42" s="172">
        <v>13254143</v>
      </c>
      <c r="I42" s="172">
        <f t="shared" si="4"/>
        <v>992214</v>
      </c>
      <c r="J42" s="173">
        <f t="shared" si="0"/>
        <v>0</v>
      </c>
      <c r="L42" s="402"/>
    </row>
    <row r="43" spans="1:12" s="15" customFormat="1">
      <c r="A43" s="185" t="s">
        <v>79</v>
      </c>
      <c r="B43" s="187" t="s">
        <v>80</v>
      </c>
      <c r="C43" s="172">
        <v>158793858</v>
      </c>
      <c r="D43" s="172">
        <f t="shared" si="5"/>
        <v>0</v>
      </c>
      <c r="E43" s="172"/>
      <c r="F43" s="172">
        <v>0</v>
      </c>
      <c r="G43" s="172">
        <v>158793858</v>
      </c>
      <c r="H43" s="172">
        <v>161770471</v>
      </c>
      <c r="I43" s="172">
        <f t="shared" si="4"/>
        <v>-2976613</v>
      </c>
      <c r="J43" s="173">
        <f t="shared" si="0"/>
        <v>0</v>
      </c>
      <c r="L43" s="402"/>
    </row>
    <row r="44" spans="1:12" s="15" customFormat="1">
      <c r="A44" s="185" t="s">
        <v>133</v>
      </c>
      <c r="B44" s="186" t="s">
        <v>134</v>
      </c>
      <c r="C44" s="172">
        <v>37179</v>
      </c>
      <c r="D44" s="172">
        <f t="shared" si="5"/>
        <v>-3014</v>
      </c>
      <c r="E44" s="172"/>
      <c r="F44" s="172">
        <v>-3014</v>
      </c>
      <c r="G44" s="172">
        <v>34165</v>
      </c>
      <c r="H44" s="172">
        <v>33995</v>
      </c>
      <c r="I44" s="172">
        <f t="shared" si="4"/>
        <v>170</v>
      </c>
      <c r="J44" s="173">
        <f t="shared" si="0"/>
        <v>0</v>
      </c>
      <c r="L44" s="402"/>
    </row>
    <row r="45" spans="1:12" s="15" customFormat="1">
      <c r="A45" s="185" t="s">
        <v>81</v>
      </c>
      <c r="B45" s="187" t="s">
        <v>493</v>
      </c>
      <c r="C45" s="172">
        <v>28983072</v>
      </c>
      <c r="D45" s="172">
        <f t="shared" si="5"/>
        <v>0</v>
      </c>
      <c r="E45" s="172"/>
      <c r="F45" s="172">
        <v>0</v>
      </c>
      <c r="G45" s="172">
        <v>28983072</v>
      </c>
      <c r="H45" s="172">
        <v>28983072</v>
      </c>
      <c r="I45" s="172">
        <f t="shared" si="4"/>
        <v>0</v>
      </c>
      <c r="J45" s="173">
        <f t="shared" ref="J45:J61" si="8">G45-C45-D45</f>
        <v>0</v>
      </c>
      <c r="L45" s="402"/>
    </row>
    <row r="46" spans="1:12" s="15" customFormat="1">
      <c r="A46" s="185" t="s">
        <v>82</v>
      </c>
      <c r="B46" s="192" t="s">
        <v>494</v>
      </c>
      <c r="C46" s="172">
        <v>2011631</v>
      </c>
      <c r="D46" s="172">
        <f t="shared" si="5"/>
        <v>2178427</v>
      </c>
      <c r="E46" s="172"/>
      <c r="F46" s="172">
        <v>2178427</v>
      </c>
      <c r="G46" s="172">
        <v>4190058</v>
      </c>
      <c r="H46" s="172">
        <v>4190058</v>
      </c>
      <c r="I46" s="172">
        <f t="shared" si="4"/>
        <v>0</v>
      </c>
      <c r="J46" s="173">
        <f t="shared" si="8"/>
        <v>0</v>
      </c>
      <c r="L46" s="402"/>
    </row>
    <row r="47" spans="1:12" s="15" customFormat="1">
      <c r="A47" s="185" t="s">
        <v>83</v>
      </c>
      <c r="B47" s="186" t="s">
        <v>495</v>
      </c>
      <c r="C47" s="172">
        <v>9389625</v>
      </c>
      <c r="D47" s="172">
        <f t="shared" si="5"/>
        <v>1025000</v>
      </c>
      <c r="E47" s="172"/>
      <c r="F47" s="172">
        <v>1025000</v>
      </c>
      <c r="G47" s="172">
        <v>10414625</v>
      </c>
      <c r="H47" s="172">
        <v>10414625</v>
      </c>
      <c r="I47" s="172">
        <f t="shared" si="4"/>
        <v>0</v>
      </c>
      <c r="J47" s="173">
        <f t="shared" si="8"/>
        <v>0</v>
      </c>
      <c r="L47" s="402"/>
    </row>
    <row r="48" spans="1:12" s="15" customFormat="1">
      <c r="A48" s="185" t="s">
        <v>140</v>
      </c>
      <c r="B48" s="186" t="s">
        <v>496</v>
      </c>
      <c r="C48" s="172"/>
      <c r="D48" s="172">
        <f t="shared" si="5"/>
        <v>0</v>
      </c>
      <c r="E48" s="172"/>
      <c r="F48" s="172">
        <v>0</v>
      </c>
      <c r="G48" s="172">
        <v>0</v>
      </c>
      <c r="H48" s="172">
        <v>0</v>
      </c>
      <c r="I48" s="172">
        <f t="shared" si="4"/>
        <v>0</v>
      </c>
      <c r="J48" s="173">
        <f t="shared" si="8"/>
        <v>0</v>
      </c>
      <c r="L48" s="402"/>
    </row>
    <row r="49" spans="1:12" s="15" customFormat="1">
      <c r="A49" s="185" t="s">
        <v>142</v>
      </c>
      <c r="B49" s="186" t="s">
        <v>497</v>
      </c>
      <c r="C49" s="172"/>
      <c r="D49" s="172">
        <f t="shared" si="5"/>
        <v>314158</v>
      </c>
      <c r="E49" s="172"/>
      <c r="F49" s="172">
        <v>314158</v>
      </c>
      <c r="G49" s="172">
        <v>314158</v>
      </c>
      <c r="H49" s="172">
        <v>314158</v>
      </c>
      <c r="I49" s="172">
        <f t="shared" si="4"/>
        <v>0</v>
      </c>
      <c r="J49" s="173">
        <f t="shared" si="8"/>
        <v>0</v>
      </c>
      <c r="L49" s="402"/>
    </row>
    <row r="50" spans="1:12" s="15" customFormat="1">
      <c r="A50" s="185" t="s">
        <v>112</v>
      </c>
      <c r="B50" s="191" t="s">
        <v>125</v>
      </c>
      <c r="C50" s="172">
        <v>11803580</v>
      </c>
      <c r="D50" s="172">
        <f t="shared" si="5"/>
        <v>-402750</v>
      </c>
      <c r="E50" s="172"/>
      <c r="F50" s="172">
        <v>-402750</v>
      </c>
      <c r="G50" s="172">
        <v>11400830</v>
      </c>
      <c r="H50" s="172">
        <v>11343418</v>
      </c>
      <c r="I50" s="172">
        <f t="shared" si="4"/>
        <v>57412</v>
      </c>
      <c r="J50" s="173">
        <f t="shared" si="8"/>
        <v>0</v>
      </c>
      <c r="L50" s="402"/>
    </row>
    <row r="51" spans="1:12" s="15" customFormat="1">
      <c r="A51" s="185" t="s">
        <v>179</v>
      </c>
      <c r="B51" s="191" t="s">
        <v>498</v>
      </c>
      <c r="C51" s="172">
        <v>17200000</v>
      </c>
      <c r="D51" s="172">
        <f t="shared" si="5"/>
        <v>1636877</v>
      </c>
      <c r="E51" s="172"/>
      <c r="F51" s="172">
        <v>1636877</v>
      </c>
      <c r="G51" s="172">
        <v>18836877</v>
      </c>
      <c r="H51" s="172">
        <v>18836877</v>
      </c>
      <c r="I51" s="172">
        <f t="shared" si="4"/>
        <v>0</v>
      </c>
      <c r="J51" s="173">
        <f t="shared" si="8"/>
        <v>0</v>
      </c>
      <c r="L51" s="402"/>
    </row>
    <row r="52" spans="1:12" s="15" customFormat="1">
      <c r="A52" s="185" t="s">
        <v>380</v>
      </c>
      <c r="B52" s="191" t="s">
        <v>499</v>
      </c>
      <c r="C52" s="172"/>
      <c r="D52" s="172">
        <f t="shared" si="5"/>
        <v>0</v>
      </c>
      <c r="E52" s="172"/>
      <c r="F52" s="172">
        <v>0</v>
      </c>
      <c r="G52" s="172">
        <v>0</v>
      </c>
      <c r="H52" s="172">
        <v>0</v>
      </c>
      <c r="I52" s="172">
        <f t="shared" si="4"/>
        <v>0</v>
      </c>
      <c r="J52" s="173"/>
      <c r="L52" s="402"/>
    </row>
    <row r="53" spans="1:12" s="15" customFormat="1" ht="16.2">
      <c r="A53" s="175" t="s">
        <v>85</v>
      </c>
      <c r="B53" s="183"/>
      <c r="C53" s="193">
        <f t="shared" ref="C53:I53" si="9">SUM(C21:C52)</f>
        <v>917884262</v>
      </c>
      <c r="D53" s="193">
        <f>SUM(D21:D52)</f>
        <v>9036990</v>
      </c>
      <c r="E53" s="193">
        <f>SUM(E21:E52)</f>
        <v>0</v>
      </c>
      <c r="F53" s="193">
        <f>SUM(F21:F52)</f>
        <v>9036990</v>
      </c>
      <c r="G53" s="193">
        <f t="shared" si="9"/>
        <v>926921252</v>
      </c>
      <c r="H53" s="193">
        <f t="shared" si="9"/>
        <v>932700580</v>
      </c>
      <c r="I53" s="193">
        <f t="shared" si="9"/>
        <v>-5779328</v>
      </c>
      <c r="J53" s="173">
        <f t="shared" si="8"/>
        <v>0</v>
      </c>
      <c r="L53" s="402"/>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591726</v>
      </c>
      <c r="E55" s="172"/>
      <c r="F55" s="172">
        <v>591726</v>
      </c>
      <c r="G55" s="172">
        <v>6329891</v>
      </c>
      <c r="H55" s="172">
        <v>6329891</v>
      </c>
      <c r="I55" s="172">
        <f>G55-H55</f>
        <v>0</v>
      </c>
      <c r="J55" s="173">
        <f t="shared" si="8"/>
        <v>0</v>
      </c>
    </row>
    <row r="56" spans="1:12" s="15" customFormat="1">
      <c r="A56" s="194" t="s">
        <v>88</v>
      </c>
      <c r="B56" s="186" t="s">
        <v>89</v>
      </c>
      <c r="C56" s="172">
        <v>73583</v>
      </c>
      <c r="D56" s="172">
        <f>E56+F56</f>
        <v>221153</v>
      </c>
      <c r="E56" s="172"/>
      <c r="F56" s="172">
        <v>221153</v>
      </c>
      <c r="G56" s="172">
        <v>294736</v>
      </c>
      <c r="H56" s="172">
        <v>294736</v>
      </c>
      <c r="I56" s="172">
        <f>G56-H56</f>
        <v>0</v>
      </c>
      <c r="J56" s="173">
        <f>G56-C56-D56</f>
        <v>0</v>
      </c>
    </row>
    <row r="57" spans="1:12" s="15" customFormat="1">
      <c r="A57" s="194" t="s">
        <v>90</v>
      </c>
      <c r="B57" s="187" t="s">
        <v>91</v>
      </c>
      <c r="C57" s="172">
        <v>772839</v>
      </c>
      <c r="D57" s="172">
        <f>E57+F57</f>
        <v>0</v>
      </c>
      <c r="E57" s="172"/>
      <c r="F57" s="172">
        <v>0</v>
      </c>
      <c r="G57" s="172">
        <v>772839</v>
      </c>
      <c r="H57" s="172">
        <v>772839</v>
      </c>
      <c r="I57" s="172">
        <f>G57-H57</f>
        <v>0</v>
      </c>
      <c r="J57" s="173">
        <f t="shared" si="8"/>
        <v>0</v>
      </c>
    </row>
    <row r="58" spans="1:12" s="15" customFormat="1">
      <c r="A58" s="194" t="s">
        <v>156</v>
      </c>
      <c r="B58" s="186" t="s">
        <v>155</v>
      </c>
      <c r="C58" s="172">
        <v>8792</v>
      </c>
      <c r="D58" s="172">
        <f>E58+F58</f>
        <v>0</v>
      </c>
      <c r="E58" s="172"/>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812879</v>
      </c>
      <c r="E59" s="177">
        <f t="shared" si="10"/>
        <v>0</v>
      </c>
      <c r="F59" s="177">
        <f>SUM(F55:F58)</f>
        <v>812879</v>
      </c>
      <c r="G59" s="177">
        <f>SUM(G55:G58)</f>
        <v>7406258</v>
      </c>
      <c r="H59" s="177">
        <f t="shared" si="10"/>
        <v>7406258</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17348027</v>
      </c>
      <c r="E61" s="200">
        <f>SUM(E59,E53,E19)</f>
        <v>0</v>
      </c>
      <c r="F61" s="201">
        <f>SUM(F59,F53,F19)</f>
        <v>17348027</v>
      </c>
      <c r="G61" s="201">
        <f t="shared" si="11"/>
        <v>2250697720</v>
      </c>
      <c r="H61" s="201">
        <f t="shared" si="11"/>
        <v>2255181302</v>
      </c>
      <c r="I61" s="201">
        <f t="shared" si="11"/>
        <v>-4483582</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8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B3" sqref="B3"/>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582</v>
      </c>
      <c r="B2" s="203"/>
      <c r="C2" s="203"/>
      <c r="D2" s="203"/>
      <c r="E2" s="203"/>
      <c r="F2" s="203"/>
      <c r="G2" s="203"/>
      <c r="H2" s="203"/>
      <c r="I2" s="203"/>
      <c r="J2" s="203"/>
      <c r="K2" s="203"/>
      <c r="L2" s="203"/>
      <c r="M2" s="203"/>
      <c r="N2" s="203"/>
    </row>
    <row r="3" spans="1:16" s="1" customFormat="1" ht="15.6">
      <c r="A3" s="153" t="str">
        <f>'Schedule 1'!A3:L3</f>
        <v>Data Through September 30,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731"/>
      <c r="B5" s="732"/>
      <c r="C5" s="205"/>
      <c r="D5" s="205"/>
      <c r="E5" s="733" t="s">
        <v>6</v>
      </c>
      <c r="F5" s="734"/>
      <c r="G5" s="734"/>
      <c r="H5" s="734"/>
      <c r="I5" s="734"/>
      <c r="J5" s="734"/>
      <c r="K5" s="734"/>
      <c r="L5" s="734"/>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735" t="s">
        <v>221</v>
      </c>
      <c r="B9" s="736"/>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589805142</v>
      </c>
      <c r="D10" s="220">
        <v>0</v>
      </c>
      <c r="E10" s="220">
        <v>126128400</v>
      </c>
      <c r="F10" s="220">
        <v>0</v>
      </c>
      <c r="G10" s="220">
        <v>64636790</v>
      </c>
      <c r="H10" s="220">
        <v>937990</v>
      </c>
      <c r="I10" s="220">
        <v>7825207</v>
      </c>
      <c r="J10" s="220">
        <v>0</v>
      </c>
      <c r="K10" s="220">
        <v>29178523</v>
      </c>
      <c r="L10" s="220">
        <f t="shared" ref="L10:L20" si="1">SUM(E10:K10)</f>
        <v>228706910</v>
      </c>
      <c r="M10" s="220">
        <v>6324327</v>
      </c>
      <c r="N10" s="220">
        <f t="shared" ref="N10:N20" si="2">SUM(C10,D10,L10,M10)</f>
        <v>824836379</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10791439</v>
      </c>
      <c r="L11" s="220">
        <f t="shared" si="1"/>
        <v>31018656</v>
      </c>
      <c r="M11" s="220">
        <v>19213</v>
      </c>
      <c r="N11" s="220">
        <f t="shared" si="2"/>
        <v>52554109</v>
      </c>
      <c r="O11" s="347"/>
      <c r="P11" s="347"/>
    </row>
    <row r="12" spans="1:16" s="69" customFormat="1" ht="18" customHeight="1">
      <c r="A12" s="128" t="s">
        <v>25</v>
      </c>
      <c r="B12" s="128" t="s">
        <v>159</v>
      </c>
      <c r="C12" s="220">
        <v>23307170</v>
      </c>
      <c r="D12" s="220">
        <v>0</v>
      </c>
      <c r="E12" s="220">
        <v>0</v>
      </c>
      <c r="F12" s="220">
        <v>28758343</v>
      </c>
      <c r="G12" s="220">
        <v>5985585</v>
      </c>
      <c r="H12" s="220">
        <v>0</v>
      </c>
      <c r="I12" s="220">
        <v>0</v>
      </c>
      <c r="J12" s="220">
        <v>0</v>
      </c>
      <c r="K12" s="220">
        <v>0</v>
      </c>
      <c r="L12" s="220">
        <f t="shared" si="1"/>
        <v>34743928</v>
      </c>
      <c r="M12" s="220">
        <v>0</v>
      </c>
      <c r="N12" s="220">
        <f t="shared" si="2"/>
        <v>58051098</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266444778</v>
      </c>
      <c r="D18" s="220">
        <v>0</v>
      </c>
      <c r="E18" s="220">
        <v>156000000</v>
      </c>
      <c r="F18" s="220">
        <v>0</v>
      </c>
      <c r="G18" s="220">
        <v>136504853</v>
      </c>
      <c r="H18" s="220">
        <v>0</v>
      </c>
      <c r="I18" s="220">
        <v>0</v>
      </c>
      <c r="J18" s="220">
        <v>0</v>
      </c>
      <c r="K18" s="220">
        <v>1462628</v>
      </c>
      <c r="L18" s="220">
        <f t="shared" si="1"/>
        <v>293967481</v>
      </c>
      <c r="M18" s="220">
        <v>772839</v>
      </c>
      <c r="N18" s="220">
        <f t="shared" si="2"/>
        <v>561185098</v>
      </c>
      <c r="O18" s="347"/>
      <c r="P18" s="347"/>
    </row>
    <row r="19" spans="1:16" s="81" customFormat="1" ht="18" customHeight="1">
      <c r="A19" s="128" t="s">
        <v>104</v>
      </c>
      <c r="B19" s="128" t="s">
        <v>165</v>
      </c>
      <c r="C19" s="220">
        <v>133431454</v>
      </c>
      <c r="D19" s="220">
        <v>0</v>
      </c>
      <c r="E19" s="220">
        <v>0</v>
      </c>
      <c r="F19" s="220">
        <v>0</v>
      </c>
      <c r="G19" s="220">
        <v>176538845</v>
      </c>
      <c r="H19" s="220">
        <v>0</v>
      </c>
      <c r="I19" s="220">
        <v>0</v>
      </c>
      <c r="J19" s="220">
        <v>0</v>
      </c>
      <c r="K19" s="220">
        <v>0</v>
      </c>
      <c r="L19" s="220">
        <f t="shared" si="1"/>
        <v>176538845</v>
      </c>
      <c r="M19" s="220">
        <v>0</v>
      </c>
      <c r="N19" s="220">
        <f t="shared" si="2"/>
        <v>309970299</v>
      </c>
      <c r="O19" s="347"/>
      <c r="P19" s="347"/>
    </row>
    <row r="20" spans="1:16" s="81" customFormat="1" ht="18" customHeight="1">
      <c r="A20" s="128" t="s">
        <v>105</v>
      </c>
      <c r="B20" s="128" t="s">
        <v>166</v>
      </c>
      <c r="C20" s="220">
        <v>16659761</v>
      </c>
      <c r="D20" s="220">
        <v>0</v>
      </c>
      <c r="E20" s="220">
        <v>7936051</v>
      </c>
      <c r="F20" s="220">
        <v>0</v>
      </c>
      <c r="G20" s="220">
        <v>0</v>
      </c>
      <c r="H20" s="220">
        <v>0</v>
      </c>
      <c r="I20" s="220">
        <v>0</v>
      </c>
      <c r="J20" s="220">
        <v>0</v>
      </c>
      <c r="K20" s="220">
        <v>0</v>
      </c>
      <c r="L20" s="220">
        <f t="shared" si="1"/>
        <v>7936051</v>
      </c>
      <c r="M20" s="220">
        <v>0</v>
      </c>
      <c r="N20" s="220">
        <f t="shared" si="2"/>
        <v>24595812</v>
      </c>
      <c r="O20" s="347"/>
      <c r="P20" s="347"/>
    </row>
    <row r="21" spans="1:16" s="81" customFormat="1" ht="18" customHeight="1">
      <c r="A21" s="735" t="s">
        <v>222</v>
      </c>
      <c r="B21" s="736"/>
      <c r="C21" s="221">
        <f t="shared" ref="C21:N21" si="3">SUM(C10:C20)</f>
        <v>1116567558</v>
      </c>
      <c r="D21" s="221">
        <f t="shared" si="3"/>
        <v>0</v>
      </c>
      <c r="E21" s="221">
        <f t="shared" si="3"/>
        <v>303129447</v>
      </c>
      <c r="F21" s="221">
        <f t="shared" si="3"/>
        <v>28758343</v>
      </c>
      <c r="G21" s="221">
        <f t="shared" si="3"/>
        <v>392306903</v>
      </c>
      <c r="H21" s="221">
        <f t="shared" si="3"/>
        <v>1665740</v>
      </c>
      <c r="I21" s="221">
        <f t="shared" si="3"/>
        <v>8098484</v>
      </c>
      <c r="J21" s="221">
        <f t="shared" si="3"/>
        <v>0</v>
      </c>
      <c r="K21" s="221">
        <f t="shared" si="3"/>
        <v>71358229</v>
      </c>
      <c r="L21" s="221">
        <f t="shared" si="3"/>
        <v>805317146</v>
      </c>
      <c r="M21" s="221">
        <f t="shared" si="3"/>
        <v>7122735</v>
      </c>
      <c r="N21" s="221">
        <f t="shared" si="3"/>
        <v>1929007439</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17813211</v>
      </c>
      <c r="K26" s="220">
        <v>0</v>
      </c>
      <c r="L26" s="220">
        <f t="shared" si="4"/>
        <v>30078760</v>
      </c>
      <c r="M26" s="220">
        <v>0</v>
      </c>
      <c r="N26" s="220">
        <f t="shared" si="5"/>
        <v>34646659</v>
      </c>
      <c r="O26" s="347"/>
      <c r="P26" s="347"/>
    </row>
    <row r="27" spans="1:16" s="81" customFormat="1" ht="18" customHeight="1">
      <c r="A27" s="124" t="s">
        <v>108</v>
      </c>
      <c r="B27" s="115" t="s">
        <v>136</v>
      </c>
      <c r="C27" s="220">
        <v>5002119</v>
      </c>
      <c r="D27" s="220">
        <v>0</v>
      </c>
      <c r="E27" s="220">
        <v>0</v>
      </c>
      <c r="F27" s="220">
        <v>0</v>
      </c>
      <c r="G27" s="220">
        <v>0</v>
      </c>
      <c r="H27" s="220">
        <v>0</v>
      </c>
      <c r="I27" s="220">
        <v>0</v>
      </c>
      <c r="J27" s="220">
        <v>1023666</v>
      </c>
      <c r="K27" s="220">
        <v>1728893</v>
      </c>
      <c r="L27" s="220">
        <f t="shared" si="4"/>
        <v>2752559</v>
      </c>
      <c r="M27" s="220">
        <v>97102</v>
      </c>
      <c r="N27" s="220">
        <f t="shared" si="5"/>
        <v>7851780</v>
      </c>
      <c r="O27" s="347"/>
      <c r="P27" s="347"/>
    </row>
    <row r="28" spans="1:16" s="81" customFormat="1" ht="18" customHeight="1">
      <c r="A28" s="735" t="s">
        <v>223</v>
      </c>
      <c r="B28" s="736"/>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18836877</v>
      </c>
      <c r="K28" s="221">
        <f>SUM(K22:K27)</f>
        <v>12602949</v>
      </c>
      <c r="L28" s="221">
        <f>SUM(L22:L27)</f>
        <v>43705375</v>
      </c>
      <c r="M28" s="221">
        <f>SUM(M22:M27)</f>
        <v>197102</v>
      </c>
      <c r="N28" s="221">
        <f>SUM(N22:N27)</f>
        <v>110764310</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0</v>
      </c>
      <c r="N31" s="220">
        <f>SUM(C31,D31,L31,M31)</f>
        <v>9713976</v>
      </c>
      <c r="O31" s="347"/>
      <c r="P31" s="347"/>
    </row>
    <row r="32" spans="1:16" s="82" customFormat="1" ht="18" customHeight="1">
      <c r="A32" s="735" t="s">
        <v>381</v>
      </c>
      <c r="B32" s="736"/>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86421</v>
      </c>
      <c r="N32" s="221">
        <f>SUM(N29:N31)</f>
        <v>70318521</v>
      </c>
      <c r="O32" s="347"/>
      <c r="P32" s="347"/>
    </row>
    <row r="33" spans="1:16" s="81" customFormat="1" ht="18" customHeight="1">
      <c r="A33" s="124" t="s">
        <v>98</v>
      </c>
      <c r="B33" s="127" t="s">
        <v>18</v>
      </c>
      <c r="C33" s="220">
        <v>17488365</v>
      </c>
      <c r="D33" s="220">
        <v>0</v>
      </c>
      <c r="E33" s="220">
        <v>7432449</v>
      </c>
      <c r="F33" s="220">
        <v>0</v>
      </c>
      <c r="G33" s="220">
        <v>2026074</v>
      </c>
      <c r="H33" s="220">
        <v>691927</v>
      </c>
      <c r="I33" s="220">
        <v>310674</v>
      </c>
      <c r="J33" s="220">
        <v>0</v>
      </c>
      <c r="K33" s="220">
        <v>621012</v>
      </c>
      <c r="L33" s="220">
        <f>SUM(E33:K33)</f>
        <v>11082136</v>
      </c>
      <c r="M33" s="220">
        <v>0</v>
      </c>
      <c r="N33" s="220">
        <f>SUM(C33,D33,L33,M33)</f>
        <v>28570501</v>
      </c>
      <c r="O33" s="347"/>
      <c r="P33" s="347"/>
    </row>
    <row r="34" spans="1:16" s="81" customFormat="1" ht="18" customHeight="1">
      <c r="A34" s="124" t="s">
        <v>252</v>
      </c>
      <c r="B34" s="127" t="s">
        <v>19</v>
      </c>
      <c r="C34" s="220">
        <v>9378018</v>
      </c>
      <c r="D34" s="220">
        <v>0</v>
      </c>
      <c r="E34" s="220">
        <v>3595750</v>
      </c>
      <c r="F34" s="220">
        <v>0</v>
      </c>
      <c r="G34" s="220">
        <v>955603</v>
      </c>
      <c r="H34" s="220">
        <v>638101</v>
      </c>
      <c r="I34" s="220">
        <v>147061</v>
      </c>
      <c r="J34" s="220">
        <v>0</v>
      </c>
      <c r="K34" s="220">
        <v>107800</v>
      </c>
      <c r="L34" s="220">
        <f>SUM(E34:K34)</f>
        <v>5444315</v>
      </c>
      <c r="M34" s="220">
        <v>0</v>
      </c>
      <c r="N34" s="220">
        <f>SUM(C34,D34,L34,M34)</f>
        <v>14822333</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25075715</v>
      </c>
      <c r="D36" s="220">
        <v>0</v>
      </c>
      <c r="E36" s="220">
        <v>12390092</v>
      </c>
      <c r="F36" s="220">
        <v>0</v>
      </c>
      <c r="G36" s="220">
        <v>3153230</v>
      </c>
      <c r="H36" s="220">
        <v>1412937</v>
      </c>
      <c r="I36" s="220">
        <v>481274</v>
      </c>
      <c r="J36" s="220">
        <v>0</v>
      </c>
      <c r="K36" s="220">
        <v>3690014</v>
      </c>
      <c r="L36" s="220">
        <f>SUM(E36:K36)</f>
        <v>21127547</v>
      </c>
      <c r="M36" s="220">
        <v>0</v>
      </c>
      <c r="N36" s="220">
        <f>SUM(C36,D36,L36,M36)</f>
        <v>46203262</v>
      </c>
      <c r="O36" s="347"/>
      <c r="P36" s="347"/>
    </row>
    <row r="37" spans="1:16" s="82" customFormat="1" ht="18" customHeight="1">
      <c r="A37" s="735" t="s">
        <v>357</v>
      </c>
      <c r="B37" s="736"/>
      <c r="C37" s="221">
        <f>SUM(C33:C36)</f>
        <v>52543978</v>
      </c>
      <c r="D37" s="221">
        <f t="shared" ref="D37:J37" si="8">SUM(D33:D36)</f>
        <v>0</v>
      </c>
      <c r="E37" s="221">
        <f t="shared" si="8"/>
        <v>23875527</v>
      </c>
      <c r="F37" s="221">
        <f t="shared" si="8"/>
        <v>0</v>
      </c>
      <c r="G37" s="221">
        <f t="shared" si="8"/>
        <v>6230586</v>
      </c>
      <c r="H37" s="221">
        <f t="shared" si="8"/>
        <v>2833517</v>
      </c>
      <c r="I37" s="221">
        <f t="shared" si="8"/>
        <v>953133</v>
      </c>
      <c r="J37" s="221">
        <f t="shared" si="8"/>
        <v>0</v>
      </c>
      <c r="K37" s="221">
        <f>SUM(K33:K36)</f>
        <v>4422626</v>
      </c>
      <c r="L37" s="221">
        <f>SUM(L33:L36)</f>
        <v>38315389</v>
      </c>
      <c r="M37" s="221">
        <f>SUM(M33:M36)</f>
        <v>0</v>
      </c>
      <c r="N37" s="221">
        <f>SUM(N33:N36)</f>
        <v>90859367</v>
      </c>
      <c r="O37" s="347"/>
      <c r="P37" s="347"/>
    </row>
    <row r="38" spans="1:16" s="81" customFormat="1" ht="18" customHeight="1">
      <c r="A38" s="124" t="s">
        <v>99</v>
      </c>
      <c r="B38" s="125" t="s">
        <v>110</v>
      </c>
      <c r="C38" s="220">
        <v>21755592</v>
      </c>
      <c r="D38" s="220">
        <v>0</v>
      </c>
      <c r="E38" s="220">
        <v>5338827</v>
      </c>
      <c r="F38" s="220">
        <v>0</v>
      </c>
      <c r="G38" s="220">
        <v>2533230</v>
      </c>
      <c r="H38" s="220">
        <v>0</v>
      </c>
      <c r="I38" s="220">
        <v>327863</v>
      </c>
      <c r="J38" s="220">
        <v>0</v>
      </c>
      <c r="K38" s="220">
        <v>0</v>
      </c>
      <c r="L38" s="220">
        <f>SUM(E38:K38)</f>
        <v>8199920</v>
      </c>
      <c r="M38" s="220">
        <v>0</v>
      </c>
      <c r="N38" s="220">
        <f>SUM(C38,D38,L38,M38)</f>
        <v>29955512</v>
      </c>
      <c r="O38" s="347"/>
      <c r="P38" s="347"/>
    </row>
    <row r="39" spans="1:16" s="82" customFormat="1" ht="18" customHeight="1">
      <c r="A39" s="735" t="s">
        <v>356</v>
      </c>
      <c r="B39" s="736"/>
      <c r="C39" s="221">
        <f>SUM(C38:C38)</f>
        <v>21755592</v>
      </c>
      <c r="D39" s="221">
        <f t="shared" ref="D39:J39" si="9">SUM(D38:D38)</f>
        <v>0</v>
      </c>
      <c r="E39" s="221">
        <f t="shared" si="9"/>
        <v>5338827</v>
      </c>
      <c r="F39" s="221">
        <f t="shared" si="9"/>
        <v>0</v>
      </c>
      <c r="G39" s="221">
        <f t="shared" si="9"/>
        <v>2533230</v>
      </c>
      <c r="H39" s="221">
        <f t="shared" si="9"/>
        <v>0</v>
      </c>
      <c r="I39" s="221">
        <f t="shared" si="9"/>
        <v>327863</v>
      </c>
      <c r="J39" s="221">
        <f t="shared" si="9"/>
        <v>0</v>
      </c>
      <c r="K39" s="221">
        <f>SUM(K38:K38)</f>
        <v>0</v>
      </c>
      <c r="L39" s="221">
        <f>SUM(L38:L38)</f>
        <v>8199920</v>
      </c>
      <c r="M39" s="221">
        <f>SUM(M38:M38)</f>
        <v>0</v>
      </c>
      <c r="N39" s="221">
        <f>SUM(N38:N38)</f>
        <v>29955512</v>
      </c>
      <c r="O39" s="347"/>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1309388763</v>
      </c>
      <c r="D41" s="225">
        <f t="shared" si="10"/>
        <v>5685701</v>
      </c>
      <c r="E41" s="225">
        <f t="shared" si="10"/>
        <v>354945856</v>
      </c>
      <c r="F41" s="225">
        <f t="shared" si="10"/>
        <v>28758343</v>
      </c>
      <c r="G41" s="225">
        <f t="shared" si="10"/>
        <v>401135052</v>
      </c>
      <c r="H41" s="225">
        <f t="shared" si="10"/>
        <v>28983072</v>
      </c>
      <c r="I41" s="225">
        <f t="shared" si="10"/>
        <v>11343418</v>
      </c>
      <c r="J41" s="225">
        <f t="shared" si="10"/>
        <v>18836877</v>
      </c>
      <c r="K41" s="225">
        <f t="shared" si="10"/>
        <v>88697962</v>
      </c>
      <c r="L41" s="225">
        <f t="shared" si="10"/>
        <v>932700580</v>
      </c>
      <c r="M41" s="225">
        <f t="shared" si="10"/>
        <v>7406258</v>
      </c>
      <c r="N41" s="225">
        <f t="shared" si="10"/>
        <v>2255181302</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80"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B4" sqref="B4"/>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581</v>
      </c>
      <c r="B2" s="203"/>
      <c r="C2" s="203"/>
      <c r="D2" s="203"/>
      <c r="E2" s="203"/>
      <c r="F2" s="203"/>
      <c r="G2" s="203"/>
      <c r="H2" s="203"/>
      <c r="I2" s="203"/>
      <c r="J2" s="203"/>
      <c r="K2" s="203"/>
      <c r="L2" s="203"/>
      <c r="M2" s="203"/>
      <c r="N2" s="203"/>
    </row>
    <row r="3" spans="1:14">
      <c r="A3" s="153" t="str">
        <f>'Schedule 1'!A3:L3</f>
        <v>Data Through September 30,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734" t="s">
        <v>6</v>
      </c>
      <c r="F5" s="734"/>
      <c r="G5" s="734"/>
      <c r="H5" s="734"/>
      <c r="I5" s="734"/>
      <c r="J5" s="734"/>
      <c r="K5" s="734"/>
      <c r="L5" s="734"/>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6"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735" t="s">
        <v>221</v>
      </c>
      <c r="B9" s="736"/>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3388144</v>
      </c>
      <c r="D10" s="310">
        <v>0</v>
      </c>
      <c r="E10" s="310">
        <v>0</v>
      </c>
      <c r="F10" s="310">
        <v>0</v>
      </c>
      <c r="G10" s="310">
        <v>306622</v>
      </c>
      <c r="H10" s="310">
        <v>0</v>
      </c>
      <c r="I10" s="310">
        <v>37122</v>
      </c>
      <c r="J10" s="310">
        <v>0</v>
      </c>
      <c r="K10" s="310">
        <v>0</v>
      </c>
      <c r="L10" s="310">
        <f t="shared" ref="L10:L20" si="1">SUM(E10:K10)</f>
        <v>343744</v>
      </c>
      <c r="M10" s="310">
        <v>0</v>
      </c>
      <c r="N10" s="310">
        <f t="shared" ref="N10:N20" si="2">SUM(C10,D10,L10,M10)</f>
        <v>3731888</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18729772</v>
      </c>
      <c r="D12" s="310">
        <v>0</v>
      </c>
      <c r="E12" s="310">
        <v>0</v>
      </c>
      <c r="F12" s="310">
        <v>0</v>
      </c>
      <c r="G12" s="310">
        <v>0</v>
      </c>
      <c r="H12" s="310">
        <v>0</v>
      </c>
      <c r="I12" s="310">
        <v>0</v>
      </c>
      <c r="J12" s="310">
        <v>0</v>
      </c>
      <c r="K12" s="310">
        <v>0</v>
      </c>
      <c r="L12" s="310">
        <f t="shared" si="1"/>
        <v>0</v>
      </c>
      <c r="M12" s="310">
        <v>0</v>
      </c>
      <c r="N12" s="310">
        <f t="shared" si="2"/>
        <v>18729772</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56382</v>
      </c>
      <c r="H17" s="310">
        <v>0</v>
      </c>
      <c r="I17" s="310">
        <v>0</v>
      </c>
      <c r="J17" s="310">
        <v>0</v>
      </c>
      <c r="K17" s="310">
        <v>0</v>
      </c>
      <c r="L17" s="310">
        <f t="shared" si="1"/>
        <v>56382</v>
      </c>
      <c r="M17" s="310">
        <v>0</v>
      </c>
      <c r="N17" s="310">
        <f t="shared" si="2"/>
        <v>-7590931</v>
      </c>
    </row>
    <row r="18" spans="1:14" s="148" customFormat="1" ht="18" customHeight="1">
      <c r="A18" s="125" t="s">
        <v>103</v>
      </c>
      <c r="B18" s="125" t="s">
        <v>164</v>
      </c>
      <c r="C18" s="310">
        <v>-27022453</v>
      </c>
      <c r="D18" s="310">
        <v>0</v>
      </c>
      <c r="E18" s="310">
        <v>0</v>
      </c>
      <c r="F18" s="310">
        <v>0</v>
      </c>
      <c r="G18" s="310">
        <v>-7193275</v>
      </c>
      <c r="H18" s="310">
        <v>0</v>
      </c>
      <c r="I18" s="310">
        <v>0</v>
      </c>
      <c r="J18" s="310">
        <v>0</v>
      </c>
      <c r="K18" s="310">
        <v>0</v>
      </c>
      <c r="L18" s="310">
        <f t="shared" si="1"/>
        <v>-7193275</v>
      </c>
      <c r="M18" s="310">
        <v>0</v>
      </c>
      <c r="N18" s="310">
        <f t="shared" si="2"/>
        <v>-34215728</v>
      </c>
    </row>
    <row r="19" spans="1:14" s="148" customFormat="1" ht="18" customHeight="1">
      <c r="A19" s="125" t="s">
        <v>104</v>
      </c>
      <c r="B19" s="125" t="s">
        <v>165</v>
      </c>
      <c r="C19" s="310">
        <v>7950721</v>
      </c>
      <c r="D19" s="310">
        <v>0</v>
      </c>
      <c r="E19" s="310">
        <v>0</v>
      </c>
      <c r="F19" s="310">
        <v>0</v>
      </c>
      <c r="G19" s="310">
        <v>-2459206</v>
      </c>
      <c r="H19" s="310">
        <v>0</v>
      </c>
      <c r="I19" s="310">
        <v>0</v>
      </c>
      <c r="J19" s="310">
        <v>0</v>
      </c>
      <c r="K19" s="310">
        <v>0</v>
      </c>
      <c r="L19" s="310">
        <f t="shared" si="1"/>
        <v>-2459206</v>
      </c>
      <c r="M19" s="310">
        <v>0</v>
      </c>
      <c r="N19" s="310">
        <f t="shared" si="2"/>
        <v>5491515</v>
      </c>
    </row>
    <row r="20" spans="1:14" s="148" customFormat="1" ht="18" customHeight="1">
      <c r="A20" s="125" t="s">
        <v>105</v>
      </c>
      <c r="B20" s="125" t="s">
        <v>166</v>
      </c>
      <c r="C20" s="310">
        <v>12720859</v>
      </c>
      <c r="D20" s="310">
        <v>0</v>
      </c>
      <c r="E20" s="310">
        <v>3405905</v>
      </c>
      <c r="F20" s="310">
        <v>0</v>
      </c>
      <c r="G20" s="310">
        <v>0</v>
      </c>
      <c r="H20" s="310">
        <v>0</v>
      </c>
      <c r="I20" s="310">
        <v>0</v>
      </c>
      <c r="J20" s="310">
        <v>0</v>
      </c>
      <c r="K20" s="310">
        <v>0</v>
      </c>
      <c r="L20" s="310">
        <f t="shared" si="1"/>
        <v>3405905</v>
      </c>
      <c r="M20" s="310">
        <v>0</v>
      </c>
      <c r="N20" s="310">
        <f t="shared" si="2"/>
        <v>16126764</v>
      </c>
    </row>
    <row r="21" spans="1:14" s="148" customFormat="1" ht="18" customHeight="1">
      <c r="A21" s="737" t="s">
        <v>230</v>
      </c>
      <c r="B21" s="738"/>
      <c r="C21" s="311">
        <f t="shared" ref="C21:N21" si="3">SUM(C10:C20)</f>
        <v>-39704</v>
      </c>
      <c r="D21" s="311">
        <f t="shared" si="3"/>
        <v>0</v>
      </c>
      <c r="E21" s="311">
        <f t="shared" si="3"/>
        <v>3405905</v>
      </c>
      <c r="F21" s="311">
        <f t="shared" si="3"/>
        <v>0</v>
      </c>
      <c r="G21" s="311">
        <f t="shared" si="3"/>
        <v>-9271700</v>
      </c>
      <c r="H21" s="311">
        <f t="shared" si="3"/>
        <v>0</v>
      </c>
      <c r="I21" s="311">
        <f t="shared" si="3"/>
        <v>37687</v>
      </c>
      <c r="J21" s="311">
        <f t="shared" si="3"/>
        <v>0</v>
      </c>
      <c r="K21" s="311">
        <f t="shared" si="3"/>
        <v>0</v>
      </c>
      <c r="L21" s="311">
        <f t="shared" si="3"/>
        <v>-5828108</v>
      </c>
      <c r="M21" s="311">
        <f t="shared" si="3"/>
        <v>0</v>
      </c>
      <c r="N21" s="311">
        <f t="shared" si="3"/>
        <v>-5867812</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737" t="s">
        <v>231</v>
      </c>
      <c r="B28" s="738"/>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737" t="s">
        <v>232</v>
      </c>
      <c r="B32" s="738"/>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735" t="s">
        <v>357</v>
      </c>
      <c r="B37" s="736"/>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737" t="s">
        <v>255</v>
      </c>
      <c r="B39" s="738"/>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1295746</v>
      </c>
      <c r="D41" s="316">
        <f t="shared" si="11"/>
        <v>0</v>
      </c>
      <c r="E41" s="316">
        <f t="shared" si="11"/>
        <v>3405905</v>
      </c>
      <c r="F41" s="316">
        <f t="shared" si="11"/>
        <v>0</v>
      </c>
      <c r="G41" s="316">
        <f t="shared" si="11"/>
        <v>-9242645</v>
      </c>
      <c r="H41" s="316">
        <f t="shared" si="11"/>
        <v>0</v>
      </c>
      <c r="I41" s="316">
        <f t="shared" si="11"/>
        <v>57412</v>
      </c>
      <c r="J41" s="316">
        <f t="shared" si="11"/>
        <v>0</v>
      </c>
      <c r="K41" s="316">
        <f t="shared" si="11"/>
        <v>0</v>
      </c>
      <c r="L41" s="316">
        <f t="shared" si="11"/>
        <v>-5779328</v>
      </c>
      <c r="M41" s="316">
        <f t="shared" si="11"/>
        <v>0</v>
      </c>
      <c r="N41" s="316">
        <f t="shared" si="11"/>
        <v>-4483582</v>
      </c>
    </row>
    <row r="42" spans="1:14" ht="16.2" thickTop="1">
      <c r="A42" s="301"/>
      <c r="B42" s="301"/>
    </row>
    <row r="43" spans="1:14">
      <c r="C43" s="407"/>
      <c r="N43" s="407"/>
    </row>
    <row r="44" spans="1:14">
      <c r="C44" s="407"/>
      <c r="N44" s="407"/>
    </row>
    <row r="45" spans="1:14">
      <c r="C45" s="407"/>
    </row>
    <row r="46" spans="1:14">
      <c r="C46" s="407"/>
      <c r="N46" s="407"/>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8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2021_01</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2020-11-14T00:47:36Z</dcterms:modified>
</cp:coreProperties>
</file>