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codeName="ThisWorkbook" defaultThemeVersion="124226"/>
  <bookViews>
    <workbookView xWindow="8565" yWindow="60" windowWidth="14925" windowHeight="9630" tabRatio="873"/>
  </bookViews>
  <sheets>
    <sheet name="Schedule 1" sheetId="11" r:id="rId1"/>
    <sheet name="Footnotes to Schedule 1" sheetId="15" r:id="rId2"/>
    <sheet name="Schedule 3" sheetId="14" r:id="rId3"/>
    <sheet name="Schedule 4" sheetId="12" r:id="rId4"/>
    <sheet name="Schedule 5" sheetId="17" r:id="rId5"/>
    <sheet name="Schedule 7" sheetId="18" r:id="rId6"/>
    <sheet name="Footnotes to Schedule 7" sheetId="19" r:id="rId7"/>
    <sheet name="Schedule 2" sheetId="22" r:id="rId8"/>
    <sheet name="Schedule 8" sheetId="10" r:id="rId9"/>
  </sheets>
  <externalReferences>
    <externalReference r:id="rId10"/>
  </externalReferences>
  <definedNames>
    <definedName name="_1REPORT_1" localSheetId="5">#REF!</definedName>
    <definedName name="_2REPORT_1" localSheetId="8">#REF!</definedName>
    <definedName name="_3REPORT_1" localSheetId="7">#REF!</definedName>
    <definedName name="_3REPORT_1">#REF!</definedName>
    <definedName name="_xlnm._FilterDatabase" localSheetId="1" hidden="1">'Footnotes to Schedule 1'!$A$6:$I$24</definedName>
    <definedName name="_xlnm._FilterDatabase" localSheetId="7" hidden="1">'Schedule 2'!$A$5:$H$43</definedName>
    <definedName name="_xlnm._FilterDatabase" localSheetId="2" hidden="1">'Schedule 3'!$A$5:$J$41</definedName>
    <definedName name="Capital" localSheetId="7">#REF!</definedName>
    <definedName name="Capital" localSheetId="5">#REF!</definedName>
    <definedName name="Capital" localSheetId="8">#REF!</definedName>
    <definedName name="Capital">#REF!</definedName>
    <definedName name="Data">'Schedule 3'!$M$6:$M$38</definedName>
    <definedName name="FISCAL_YEAR" localSheetId="1">#REF!</definedName>
    <definedName name="FISCAL_YEAR" localSheetId="0">'Schedule 1'!#REF!</definedName>
    <definedName name="FISCAL_YEAR" localSheetId="7">#REF!</definedName>
    <definedName name="FISCAL_YEAR" localSheetId="2">'Schedule 3'!#REF!</definedName>
    <definedName name="FISCAL_YEAR" localSheetId="3">'Schedule 4'!#REF!</definedName>
    <definedName name="FISCAL_YEAR" localSheetId="4">'Schedule 5'!#REF!</definedName>
    <definedName name="FISCAL_YEAR" localSheetId="5">'Schedule 7'!#REF!</definedName>
    <definedName name="FISCAL_YEAR">#REF!</definedName>
    <definedName name="FISCAL_YEAR2" localSheetId="1">#REF!</definedName>
    <definedName name="FISCAL_YEAR2" localSheetId="0">'Schedule 1'!#REF!</definedName>
    <definedName name="FISCAL_YEAR2" localSheetId="7">#REF!</definedName>
    <definedName name="FISCAL_YEAR2" localSheetId="5">#REF!</definedName>
    <definedName name="FISCAL_YEAR2">#REF!</definedName>
    <definedName name="MOF_Link" localSheetId="5">#REF!</definedName>
    <definedName name="MOF_Link" localSheetId="8">#REF!</definedName>
    <definedName name="MOF_Link">#REF!</definedName>
    <definedName name="MOF_Link_Bud" localSheetId="5">#REF!</definedName>
    <definedName name="MOF_Link_Bud" localSheetId="8">#REF!</definedName>
    <definedName name="MOF_Link_Bud">#REF!</definedName>
    <definedName name="MOF_Link_Exp" localSheetId="5">#REF!</definedName>
    <definedName name="MOF_Link_Exp" localSheetId="8">#REF!</definedName>
    <definedName name="MOF_Link_Exp">#REF!</definedName>
    <definedName name="NvsASD" localSheetId="1">"V2008-02-29"</definedName>
    <definedName name="NvsASD" localSheetId="0">"V2009-03-31"</definedName>
    <definedName name="NvsASD" localSheetId="2">"V2009-03-31"</definedName>
    <definedName name="NvsASD" localSheetId="3">"V2009-03-31"</definedName>
    <definedName name="NvsASD" localSheetId="4">"V2009-03-31"</definedName>
    <definedName name="NvsASD" localSheetId="5">"V2008-12-31"</definedName>
    <definedName name="NvsASD">"V2009-02-28"</definedName>
    <definedName name="NvsAutoDrillOk">"VN"</definedName>
    <definedName name="NvsElapsedTime" localSheetId="1">0.000104166669188999</definedName>
    <definedName name="NvsElapsedTime" localSheetId="0">0.0000925925996853039</definedName>
    <definedName name="NvsElapsedTime" localSheetId="2">0.00844907407736173</definedName>
    <definedName name="NvsElapsedTime" localSheetId="3">0.0000231481462833472</definedName>
    <definedName name="NvsElapsedTime" localSheetId="4">0.0000231481462833472</definedName>
    <definedName name="NvsElapsedTime" localSheetId="5">0.0000231481462833472</definedName>
    <definedName name="NvsElapsedTime">0.0000347222230629995</definedName>
    <definedName name="NvsEndTime" localSheetId="1">39386.6215451389</definedName>
    <definedName name="NvsEndTime" localSheetId="0">39939.4283333333</definedName>
    <definedName name="NvsEndTime" localSheetId="2">39939.461099537</definedName>
    <definedName name="NvsEndTime" localSheetId="3">39939.4408796296</definedName>
    <definedName name="NvsEndTime" localSheetId="4">39939.4408796296</definedName>
    <definedName name="NvsEndTime" localSheetId="5">39846.5348148148</definedName>
    <definedName name="NvsEndTime" localSheetId="8">39433.3487957176</definedName>
    <definedName name="NvsEndTime">39897.4423148148</definedName>
    <definedName name="NvsInstLang">"VENG"</definedName>
    <definedName name="NvsInstSpec" localSheetId="1">"%"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0">"M"</definedName>
    <definedName name="NvsSheetType" localSheetId="7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TransLed">"VN"</definedName>
    <definedName name="NvsTreeASD" localSheetId="1">"V2008-02-29"</definedName>
    <definedName name="NvsTreeASD" localSheetId="0">"V2009-03-31"</definedName>
    <definedName name="NvsTreeASD" localSheetId="2">"V2009-03-31"</definedName>
    <definedName name="NvsTreeASD" localSheetId="3">"V2009-03-31"</definedName>
    <definedName name="NvsTreeASD" localSheetId="4">"V2009-03-31"</definedName>
    <definedName name="NvsTreeASD" localSheetId="5">"V2008-12-31"</definedName>
    <definedName name="NvsTreeASD">"V2009-02-28"</definedName>
    <definedName name="NvsValTbl.ACCOUNT">"GL_ACCOUNT_TBL"</definedName>
    <definedName name="NvsValTbl.CLASS_FLD">"CLASS_TBL"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1">#REF!</definedName>
    <definedName name="PERIOD_ENDING" localSheetId="0">'Schedule 1'!#REF!</definedName>
    <definedName name="PERIOD_ENDING" localSheetId="7">#REF!</definedName>
    <definedName name="PERIOD_ENDING" localSheetId="2">'Schedule 3'!#REF!</definedName>
    <definedName name="PERIOD_ENDING" localSheetId="3">'Schedule 4'!#REF!</definedName>
    <definedName name="PERIOD_ENDING" localSheetId="4">'Schedule 5'!#REF!</definedName>
    <definedName name="PERIOD_ENDING" localSheetId="5">'Schedule 7'!#REF!</definedName>
    <definedName name="PERIOD_ENDING" localSheetId="8">'[1]Str Var AF'!$L$4</definedName>
    <definedName name="PERIOD_ENDING">#REF!</definedName>
    <definedName name="PERIOD_ENDING2" localSheetId="1">#REF!</definedName>
    <definedName name="PERIOD_ENDING2" localSheetId="0">'Schedule 1'!#REF!</definedName>
    <definedName name="PERIOD_ENDING2" localSheetId="7">#REF!</definedName>
    <definedName name="PERIOD_ENDING2" localSheetId="5">#REF!</definedName>
    <definedName name="PERIOD_ENDING2">#REF!</definedName>
    <definedName name="_xlnm.Print_Area" localSheetId="1">'Footnotes to Schedule 1'!$A$1:$I$101</definedName>
    <definedName name="_xlnm.Print_Area" localSheetId="6">'Footnotes to Schedule 7'!$A$1:$C$20</definedName>
    <definedName name="_xlnm.Print_Area" localSheetId="0">'Schedule 1'!$A$1:$L$49</definedName>
    <definedName name="_xlnm.Print_Area" localSheetId="7">'Schedule 2'!$A$1:$L$47</definedName>
    <definedName name="_xlnm.Print_Area" localSheetId="2">'Schedule 3'!$A$1:$J$46</definedName>
    <definedName name="_xlnm.Print_Area" localSheetId="3">'Schedule 4'!$A$1:$M$41</definedName>
    <definedName name="_xlnm.Print_Area" localSheetId="4">'Schedule 5'!$A$1:$M$41</definedName>
    <definedName name="_xlnm.Print_Area" localSheetId="5">'Schedule 7'!$A$1:$L$34</definedName>
    <definedName name="_xlnm.Print_Area" localSheetId="8">'Schedule 8'!$A$1:$F$24</definedName>
    <definedName name="_xlnm.Print_Titles" localSheetId="1">'Footnotes to Schedule 1'!$1:$6</definedName>
    <definedName name="_xlnm.Print_Titles" localSheetId="0">'Schedule 1'!$1:$3</definedName>
    <definedName name="_xlnm.Print_Titles" localSheetId="7">'Schedule 2'!$1:$3</definedName>
    <definedName name="_xlnm.Print_Titles" localSheetId="2">'Schedule 3'!$1:$3</definedName>
    <definedName name="_xlnm.Print_Titles" localSheetId="3">'Schedule 4'!$1:$4</definedName>
    <definedName name="_xlnm.Print_Titles" localSheetId="4">'Schedule 5'!$1:$4</definedName>
    <definedName name="REPORT" localSheetId="7">#REF!</definedName>
    <definedName name="REPORT" localSheetId="5">#REF!</definedName>
    <definedName name="REPORT" localSheetId="8">#REF!</definedName>
    <definedName name="REPORT">#REF!</definedName>
    <definedName name="Z_46622DE0_E91A_4302_BCA7_5EE9B6F39336_.wvu.Rows" localSheetId="5" hidden="1">'Schedule 7'!$20:$21</definedName>
    <definedName name="Z_8F8E0CD0_CBCE_40E8_A79C_FFB34B5A61AC_.wvu.Rows" localSheetId="5" hidden="1">'Schedule 7'!$20:$21</definedName>
  </definedNames>
  <calcPr calcId="145621"/>
</workbook>
</file>

<file path=xl/calcChain.xml><?xml version="1.0" encoding="utf-8"?>
<calcChain xmlns="http://schemas.openxmlformats.org/spreadsheetml/2006/main">
  <c r="I101" i="15" l="1"/>
  <c r="I100" i="15"/>
  <c r="I97" i="15"/>
  <c r="I90" i="15"/>
  <c r="I77" i="15"/>
  <c r="I71" i="15"/>
  <c r="I65" i="15"/>
  <c r="I60" i="15"/>
  <c r="I54" i="15"/>
  <c r="I49" i="15"/>
  <c r="I46" i="15"/>
  <c r="I41" i="15"/>
  <c r="I39" i="15"/>
  <c r="I84" i="15"/>
  <c r="I37" i="15"/>
  <c r="I28" i="15"/>
  <c r="I26" i="15"/>
  <c r="I19" i="15"/>
  <c r="I11" i="15"/>
  <c r="C25" i="19"/>
  <c r="F22" i="10" l="1"/>
  <c r="F21" i="10"/>
  <c r="F20" i="10"/>
  <c r="F19" i="10"/>
  <c r="F18" i="10"/>
  <c r="F17" i="10"/>
  <c r="F16" i="10"/>
  <c r="F15" i="10"/>
  <c r="F14" i="10"/>
  <c r="F13" i="10"/>
  <c r="F12" i="10"/>
  <c r="F11" i="10"/>
  <c r="F10" i="10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F9" i="10"/>
  <c r="A9" i="10"/>
  <c r="F8" i="10"/>
  <c r="H40" i="22" l="1"/>
  <c r="G40" i="22"/>
  <c r="F40" i="22"/>
  <c r="E40" i="22"/>
  <c r="D40" i="22"/>
  <c r="C40" i="22"/>
  <c r="H39" i="22"/>
  <c r="G38" i="22"/>
  <c r="F38" i="22"/>
  <c r="E38" i="22"/>
  <c r="D38" i="22"/>
  <c r="C38" i="22"/>
  <c r="H37" i="22"/>
  <c r="H36" i="22"/>
  <c r="H35" i="22"/>
  <c r="H34" i="22"/>
  <c r="H38" i="22" s="1"/>
  <c r="G33" i="22"/>
  <c r="F33" i="22"/>
  <c r="E33" i="22"/>
  <c r="D33" i="22"/>
  <c r="C33" i="22"/>
  <c r="H32" i="22"/>
  <c r="H33" i="22" s="1"/>
  <c r="G31" i="22"/>
  <c r="F31" i="22"/>
  <c r="E31" i="22"/>
  <c r="D31" i="22"/>
  <c r="C31" i="22"/>
  <c r="H30" i="22"/>
  <c r="H29" i="22"/>
  <c r="H28" i="22"/>
  <c r="H31" i="22" s="1"/>
  <c r="G27" i="22"/>
  <c r="F27" i="22"/>
  <c r="E27" i="22"/>
  <c r="D27" i="22"/>
  <c r="C27" i="22"/>
  <c r="H26" i="22"/>
  <c r="H25" i="22"/>
  <c r="H24" i="22"/>
  <c r="H23" i="22"/>
  <c r="H22" i="22"/>
  <c r="H21" i="22"/>
  <c r="H27" i="22" s="1"/>
  <c r="G20" i="22"/>
  <c r="F20" i="22"/>
  <c r="F41" i="22" s="1"/>
  <c r="E20" i="22"/>
  <c r="D20" i="22"/>
  <c r="C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20" i="22" s="1"/>
  <c r="H7" i="22"/>
  <c r="H41" i="22" s="1"/>
  <c r="G7" i="22"/>
  <c r="G41" i="22" s="1"/>
  <c r="F7" i="22"/>
  <c r="E7" i="22"/>
  <c r="E41" i="22" s="1"/>
  <c r="D7" i="22"/>
  <c r="D41" i="22" s="1"/>
  <c r="C7" i="22"/>
  <c r="C41" i="22" s="1"/>
  <c r="H6" i="22"/>
  <c r="A3" i="15" l="1"/>
  <c r="A4" i="19" l="1"/>
</calcChain>
</file>

<file path=xl/sharedStrings.xml><?xml version="1.0" encoding="utf-8"?>
<sst xmlns="http://schemas.openxmlformats.org/spreadsheetml/2006/main" count="764" uniqueCount="333">
  <si>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</si>
  <si>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</si>
  <si>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</si>
  <si>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</si>
  <si>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</si>
  <si>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</si>
  <si>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</si>
  <si>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</si>
  <si>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</si>
  <si>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</si>
  <si>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</si>
  <si>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</si>
  <si>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</si>
  <si>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</si>
  <si>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</si>
  <si>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</si>
  <si>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Texas Families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</si>
  <si>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</si>
  <si>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</si>
  <si>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</si>
  <si>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</si>
  <si>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</si>
  <si>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</si>
  <si>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</si>
  <si>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</si>
  <si>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</si>
  <si>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</si>
  <si>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</si>
  <si>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</si>
  <si>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</si>
  <si>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</si>
  <si>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</si>
  <si>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</si>
  <si>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</si>
  <si>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</si>
  <si>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</si>
  <si>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</si>
  <si>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</si>
  <si>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</si>
  <si>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</si>
  <si>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</si>
  <si>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</si>
  <si>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</si>
  <si>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Subtotal, Acquisition of Resources Technologies</t>
  </si>
  <si>
    <t>GRAND TOTAL, Capital Budget</t>
  </si>
  <si>
    <t>Method of Finance:</t>
  </si>
  <si>
    <t>Adjusted Cap</t>
  </si>
  <si>
    <t>Budgeted</t>
  </si>
  <si>
    <t>Measure</t>
  </si>
  <si>
    <t>Number of Calls Received by Statewide Intake Staff</t>
  </si>
  <si>
    <t>Number of Reports of Child Abuse/Neglect</t>
  </si>
  <si>
    <t>Number of Completed CPS Investigations</t>
  </si>
  <si>
    <t>Ave. # of Children in FPS Conservatorship per Month Living in Out-of-Home Care</t>
  </si>
  <si>
    <t>Average Daily Investigative Caseload per CPS Worker - YTD</t>
  </si>
  <si>
    <t>Operating 
Budget</t>
  </si>
  <si>
    <t>Expenditures 
YTD</t>
  </si>
  <si>
    <t>Method of Finance</t>
  </si>
  <si>
    <t>Subtotal GR-Related</t>
  </si>
  <si>
    <t>ABEST Code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</si>
  <si>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</si>
  <si>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</si>
  <si>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</si>
  <si>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</si>
  <si>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</si>
  <si>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</si>
  <si>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</si>
  <si>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</si>
  <si>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</si>
  <si>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</si>
  <si>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</si>
  <si>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</si>
  <si>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</si>
  <si>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</si>
  <si>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</si>
  <si>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</si>
  <si>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</si>
  <si>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</si>
  <si>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</si>
  <si>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</si>
  <si>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</si>
  <si>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</si>
  <si>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</si>
  <si>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</si>
  <si>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</si>
  <si>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</si>
  <si>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</si>
  <si>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</si>
  <si>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</si>
  <si>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</si>
  <si>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</si>
  <si>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</si>
  <si>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</si>
  <si>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</si>
  <si>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</si>
  <si>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</si>
  <si>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</si>
  <si>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</si>
  <si>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</si>
  <si>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</si>
  <si>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</si>
  <si>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</si>
  <si>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</si>
  <si>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</si>
  <si>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</si>
  <si>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</si>
  <si>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</si>
  <si>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</si>
  <si>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</si>
  <si>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</si>
  <si>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Subtotal, Other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</si>
  <si>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</si>
  <si>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</si>
  <si>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</si>
  <si>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</si>
  <si>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</si>
  <si>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</si>
  <si>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</si>
  <si>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</si>
  <si>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F.1.2</t>
  </si>
  <si>
    <t>F.1.3</t>
  </si>
  <si>
    <t>F.1.4</t>
  </si>
  <si>
    <t>B.1.6</t>
  </si>
  <si>
    <t>B.1.7</t>
  </si>
  <si>
    <t>B.1.8</t>
  </si>
  <si>
    <t>B.1.9</t>
  </si>
  <si>
    <t>B.1.10</t>
  </si>
  <si>
    <t>B.1.11</t>
  </si>
  <si>
    <t>B.1.12</t>
  </si>
  <si>
    <t>C.1.2</t>
  </si>
  <si>
    <t>C.1.3</t>
  </si>
  <si>
    <t>C.1.6</t>
  </si>
  <si>
    <t>APS Program Support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</si>
  <si>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</si>
  <si>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</si>
  <si>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</si>
  <si>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</si>
  <si>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</si>
  <si>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</si>
  <si>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</si>
  <si>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</si>
  <si>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</si>
  <si>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</si>
  <si>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</si>
  <si>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</si>
  <si>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</si>
  <si>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</si>
  <si>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</si>
  <si>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</si>
  <si>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</si>
  <si>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</si>
  <si>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</si>
  <si>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4</t>
  </si>
  <si>
    <t>5</t>
  </si>
  <si>
    <t>Children's Justice Grants to States</t>
  </si>
  <si>
    <t>Adoption Subsidy/PCA Payments</t>
  </si>
  <si>
    <t>8008</t>
  </si>
  <si>
    <t>1</t>
  </si>
  <si>
    <t>2</t>
  </si>
  <si>
    <t>3</t>
  </si>
  <si>
    <t>6</t>
  </si>
  <si>
    <t>7</t>
  </si>
  <si>
    <t>93.778.003</t>
  </si>
  <si>
    <t>End of Worksheet.</t>
  </si>
  <si>
    <t>Other At-Risk Prevention Programs</t>
  </si>
  <si>
    <t>At-Risk Prevention Program Support</t>
  </si>
  <si>
    <t>93.643</t>
  </si>
  <si>
    <t>8</t>
  </si>
  <si>
    <t>Paid Avg YTD</t>
  </si>
  <si>
    <t>Current Month Paid</t>
  </si>
  <si>
    <r>
      <t xml:space="preserve">Federal Funds 93.575
</t>
    </r>
    <r>
      <rPr>
        <b/>
        <sz val="12"/>
        <rFont val="Times New Roman"/>
        <family val="1"/>
      </rPr>
      <t>CCDBG</t>
    </r>
  </si>
  <si>
    <r>
      <t xml:space="preserve">Federal Funds  93.667
</t>
    </r>
    <r>
      <rPr>
        <b/>
        <sz val="12"/>
        <rFont val="Times New Roman"/>
        <family val="1"/>
      </rPr>
      <t>TITLE XX</t>
    </r>
  </si>
  <si>
    <r>
      <t xml:space="preserve">Federal Funds 93.778
</t>
    </r>
    <r>
      <rPr>
        <b/>
        <sz val="12"/>
        <rFont val="Times New Roman"/>
        <family val="1"/>
      </rPr>
      <t>TITLE XIX</t>
    </r>
  </si>
  <si>
    <r>
      <t xml:space="preserve">Federal Funds 93.667
</t>
    </r>
    <r>
      <rPr>
        <b/>
        <sz val="12"/>
        <rFont val="Times New Roman"/>
        <family val="1"/>
      </rPr>
      <t>TITLE XX</t>
    </r>
  </si>
  <si>
    <r>
      <t xml:space="preserve">Federal Funds 93.575 
</t>
    </r>
    <r>
      <rPr>
        <b/>
        <sz val="12"/>
        <rFont val="Times New Roman"/>
        <family val="1"/>
      </rPr>
      <t>CCDBG</t>
    </r>
  </si>
  <si>
    <r>
      <t xml:space="preserve">Federal Funds 
</t>
    </r>
    <r>
      <rPr>
        <b/>
        <sz val="12"/>
        <rFont val="Times New Roman"/>
        <family val="1"/>
      </rPr>
      <t>TITLE IV E</t>
    </r>
  </si>
  <si>
    <t>Federal Funds 
Other CFDA</t>
  </si>
  <si>
    <r>
      <t>Federal Funds</t>
    </r>
    <r>
      <rPr>
        <b/>
        <sz val="12"/>
        <rFont val="Times New Roman"/>
        <family val="1"/>
      </rPr>
      <t xml:space="preserve"> 
Other CFDA</t>
    </r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</si>
  <si>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</si>
  <si>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</si>
  <si>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</si>
  <si>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</si>
  <si>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</si>
  <si>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</si>
  <si>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</si>
  <si>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</si>
  <si>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</si>
  <si>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</si>
  <si>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</si>
  <si>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</si>
  <si>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</si>
  <si>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r>
      <t xml:space="preserve">Federal Funds 93.558/93.714
</t>
    </r>
    <r>
      <rPr>
        <b/>
        <sz val="12"/>
        <rFont val="Times New Roman"/>
        <family val="1"/>
      </rPr>
      <t>TANF</t>
    </r>
  </si>
  <si>
    <t xml:space="preserve"> </t>
  </si>
  <si>
    <t>Current Month Adjustments</t>
  </si>
  <si>
    <t>Total Adjustments</t>
  </si>
  <si>
    <t>Prior Adjustments</t>
  </si>
  <si>
    <t xml:space="preserve">Total </t>
  </si>
  <si>
    <t xml:space="preserve">Prior </t>
  </si>
  <si>
    <t>Current Month</t>
  </si>
  <si>
    <t xml:space="preserve"> Adjustments</t>
  </si>
  <si>
    <t>Prior Month Adjustments</t>
  </si>
  <si>
    <t>Capital Project</t>
  </si>
  <si>
    <t>Total</t>
  </si>
  <si>
    <t>Grand Total</t>
  </si>
  <si>
    <t>Current Month Footnotes</t>
  </si>
  <si>
    <t>Compter Devices Lease Payments</t>
  </si>
  <si>
    <t>IMPACT Upgrades</t>
  </si>
  <si>
    <t xml:space="preserve">Software Licenses </t>
  </si>
  <si>
    <t>CLASS Upgrades</t>
  </si>
  <si>
    <t>CPS Alternative Response to Intakes</t>
  </si>
  <si>
    <t>APS Risk Assessment Tool</t>
  </si>
  <si>
    <t>Casework System Modernization and Accessibility</t>
  </si>
  <si>
    <t>Current Month Notes:</t>
  </si>
  <si>
    <t>MH And ID Investigations</t>
  </si>
  <si>
    <t>Legal Note</t>
  </si>
  <si>
    <t>0802</t>
  </si>
  <si>
    <t>License Plate Trust Fund</t>
  </si>
  <si>
    <t>End of Worksheet</t>
  </si>
  <si>
    <t>STRATEGY</t>
  </si>
  <si>
    <t>9</t>
  </si>
  <si>
    <t>10</t>
  </si>
  <si>
    <t>11</t>
  </si>
  <si>
    <t>Administrative Systems Capital Project</t>
  </si>
  <si>
    <t>Permanency Round Tables</t>
  </si>
  <si>
    <t>DSHS Automated File Transfer</t>
  </si>
  <si>
    <t>12</t>
  </si>
  <si>
    <t>CPS Transformation Capital Budget</t>
  </si>
  <si>
    <t>G</t>
  </si>
  <si>
    <t>B.1.1 Total</t>
  </si>
  <si>
    <t>Average Number of Children (FTE) Served in Paid Foster Care per Month*</t>
  </si>
  <si>
    <t>*</t>
  </si>
  <si>
    <t>Average Number of Children Provided Adoption Subsidy per Month*</t>
  </si>
  <si>
    <t>Average Number of STAR Youth Served per Month*</t>
  </si>
  <si>
    <t>Average Number of CYD Youth Served per Month*</t>
  </si>
  <si>
    <t>Prior Month Notes:</t>
  </si>
  <si>
    <t>D.1.1 Total</t>
  </si>
  <si>
    <t>Legal Cite</t>
  </si>
  <si>
    <t>C.1.4 Total</t>
  </si>
  <si>
    <t>D.1.2 Total</t>
  </si>
  <si>
    <t>A.1.1 Total</t>
  </si>
  <si>
    <t>B</t>
  </si>
  <si>
    <t>B.1.2 Total</t>
  </si>
  <si>
    <t>B.1.10 Total</t>
  </si>
  <si>
    <t>E.1.1 Total</t>
  </si>
  <si>
    <t>F.1.1 Total</t>
  </si>
  <si>
    <t>F.1.2 Total</t>
  </si>
  <si>
    <t>F.1.3 Total</t>
  </si>
  <si>
    <t>F.1.4 Total</t>
  </si>
  <si>
    <t>F</t>
  </si>
  <si>
    <t>B.1.9 Total</t>
  </si>
  <si>
    <t>C.1.5 Total</t>
  </si>
  <si>
    <t>C.1.6 Total</t>
  </si>
  <si>
    <t>FY 2016 Monthly Financial Report: Strategy Budget and Variance, All Funds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</si>
  <si>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</si>
  <si>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</si>
  <si>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</si>
  <si>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</si>
  <si>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</si>
  <si>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</si>
  <si>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</si>
  <si>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</si>
  <si>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TITLE IVE WAIVER
</t>
  </si>
  <si>
    <t xml:space="preserve">APS Direct Delivery Staff
</t>
  </si>
  <si>
    <t xml:space="preserve">APS Purchased Emergency Client Services
</t>
  </si>
  <si>
    <t>G.1.1</t>
  </si>
  <si>
    <t>FY 2016 Monthly Financial Report:  Footnotes to MFR, Schedule 1</t>
  </si>
  <si>
    <t>FY 2016 Monthly Financial Report: Agency Budget and Variance, Detailed MOF</t>
  </si>
  <si>
    <t>FY 2016 Monthly Financial Report: Strategy Projections by MOF</t>
  </si>
  <si>
    <t>FY 2016 Monthly Financial Report: Strategy Variance by MOF</t>
  </si>
  <si>
    <t>FY 2016 Monthly Financial Report:  Capital Projects</t>
  </si>
  <si>
    <t>FY 2016 Monthly Financial Report: Full-Time Employee (FTE) Cap and Filled Positions</t>
  </si>
  <si>
    <t>Data Through September 30, 2015</t>
  </si>
  <si>
    <t>Subtotal, Goal G: Indirect Administration</t>
  </si>
  <si>
    <t>Adj Cap and Current Month Paid Variance</t>
  </si>
  <si>
    <t>Substance Abuse Purchased Services</t>
  </si>
  <si>
    <t>TITLE IVE WAIVER</t>
  </si>
  <si>
    <t>Texas Families:  Together and Safe</t>
  </si>
  <si>
    <t>APS Purchased Emergency Client Services</t>
  </si>
  <si>
    <t>Agency-wide Automated Systems</t>
  </si>
  <si>
    <t>Subtotal, Goal G: Agency-wide Automated Systems</t>
  </si>
  <si>
    <t>*Appropriated includes Conference Committee</t>
  </si>
  <si>
    <t>Previous Month Footnotes</t>
  </si>
  <si>
    <t>Data Through the End of September 2015</t>
  </si>
  <si>
    <t>**Adjusted CAP includes 2.0 FTEs transfered from DFPS to HHSC for Legal Services (2/27/2015 letter)</t>
  </si>
  <si>
    <t>FY 2016 Monthly Financial Report:  Select Performance Measures</t>
  </si>
  <si>
    <t>Target FY 2016 HB 1</t>
  </si>
  <si>
    <t>FY 2016       YTD Actual</t>
  </si>
  <si>
    <t>Variance (HB 1 vs. Projected)</t>
  </si>
  <si>
    <t>Number of Reports of APS In-Home Adult Abuse/Neglect/Exploitation</t>
  </si>
  <si>
    <t>Number of Reports of APS Facility Adult Abuse/Neglect/Exploitation</t>
  </si>
  <si>
    <t>Number of Completed APS In-Home Investigations</t>
  </si>
  <si>
    <t>Number of Completed Investigations in Facility Settings</t>
  </si>
  <si>
    <t>Average Daily Caseload per APS In-Home Worker - YTD</t>
  </si>
  <si>
    <t>Number of Completed Inspections of Child Care Facilities</t>
  </si>
  <si>
    <t>Art IX, Sec 13.01, Federal Funds/Block Grants (2016-17 GAA) Fed Ent</t>
  </si>
  <si>
    <t>Art IX, Sec 13.01, Federal Funds/Block Grants (2016-17 GAA) Fed Ent Total</t>
  </si>
  <si>
    <t>Art IX, Sec. 18.58, Contingency for SB 206/HB2433</t>
  </si>
  <si>
    <t>Art IX, Sec. 18.58, Contingency for SB 206/HB2433 Total</t>
  </si>
  <si>
    <t>C</t>
  </si>
  <si>
    <t>Art I, Informational Listing, Sec 2, Benefit Replacement Pay (2016-17 GAA)</t>
  </si>
  <si>
    <t>D</t>
  </si>
  <si>
    <t>Art IX, Sec.18.02, Appropriation for a Salary Increase for General State Employees (2016-17 GAA)</t>
  </si>
  <si>
    <t>E</t>
  </si>
  <si>
    <t>Art IX, Sec 14.01, Appropriation Transfers (2016-17 GAA)</t>
  </si>
  <si>
    <t>A</t>
  </si>
  <si>
    <t>Art IX, Sec 13.01, Federal Funds/Block Grants (2016-17 GAA)</t>
  </si>
  <si>
    <t>Art IX, Sec 8.02, Reimbursements and Payments (2016-17 GAA)</t>
  </si>
  <si>
    <t>M</t>
  </si>
  <si>
    <t>Art II, Rider 4, Funds from Counties (2016-17 GAA)</t>
  </si>
  <si>
    <t>B.1.3 Total</t>
  </si>
  <si>
    <t>B.1.4 Total</t>
  </si>
  <si>
    <t>B.1.5 Total</t>
  </si>
  <si>
    <t>B.1.6 Total</t>
  </si>
  <si>
    <t>B.1.8 Total</t>
  </si>
  <si>
    <t>T</t>
  </si>
  <si>
    <t>Art IX, Sec. 18.35, Contingency for HB 19</t>
  </si>
  <si>
    <t>Art II, Special Provisions Relating to All Health and Human Services Agencies, Sec 10 (2016-17 GAA)</t>
  </si>
  <si>
    <t>U</t>
  </si>
  <si>
    <t>G.1.1 Total</t>
  </si>
  <si>
    <t>(1) Art IX, Sec 13.01, Federal Funds/Block Grants (2016-17 GAA) Fed Ent</t>
  </si>
  <si>
    <t>(2) Art IX, Sec. 18.58, Contingency for SB 206/HB2433</t>
  </si>
  <si>
    <t>C,D,E,G</t>
  </si>
  <si>
    <t>A,C,D,E,F,G,M</t>
  </si>
  <si>
    <t>A,C,D,E,F,G</t>
  </si>
  <si>
    <t>A,G</t>
  </si>
  <si>
    <t>A,C,D,G</t>
  </si>
  <si>
    <t>E,T</t>
  </si>
  <si>
    <t>B,C,D,G</t>
  </si>
  <si>
    <t>A,C,D,E,G</t>
  </si>
  <si>
    <t>B,C,D,E,G</t>
  </si>
  <si>
    <t>A,B,C,D,E,G</t>
  </si>
  <si>
    <t>E,U</t>
  </si>
  <si>
    <t>FY 2016 Projected*</t>
  </si>
  <si>
    <t>Counts Provided by HHSC System Forecasting.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</si>
</sst>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[$€-2]* #,##0.00_);_([$€-2]* \(#,##0.00\);_([$€-2]* &quot;-&quot;??_)"/>
    <numFmt numFmtId="170" formatCode="0.0_);\(0.0\)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3"/>
      <color indexed="10"/>
      <name val="Times New Roman"/>
      <family val="1"/>
    </font>
    <font>
      <b/>
      <sz val="12"/>
      <color indexed="9"/>
      <name val="Arial"/>
      <family val="2"/>
    </font>
    <font>
      <b/>
      <u/>
      <sz val="12"/>
      <name val="Times New Roman"/>
      <family val="1"/>
    </font>
    <font>
      <sz val="10"/>
      <name val="Helv"/>
      <charset val="204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rgb="FFFF0000"/>
      <name val="Times New Roman"/>
      <family val="1"/>
    </font>
    <font>
      <sz val="10"/>
      <name val="Garamond"/>
      <family val="1"/>
    </font>
    <font>
      <sz val="12"/>
      <color indexed="9"/>
      <name val="Arial"/>
      <family val="2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b/>
      <sz val="10"/>
      <color theme="1"/>
      <name val="Arial"/>
      <family val="2"/>
    </font>
    <font>
      <sz val="10"/>
      <name val="Garamond"/>
      <family val="1"/>
    </font>
  </fonts>
  <fills count="29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4839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6" fillId="0" borderId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1">
      <alignment horizontal="center"/>
    </xf>
    <xf numFmtId="3" fontId="27" fillId="0" borderId="0" applyFont="0" applyFill="0" applyBorder="0" applyAlignment="0" applyProtection="0"/>
    <xf numFmtId="0" fontId="27" fillId="2" borderId="0" applyNumberFormat="0" applyFont="0" applyBorder="0" applyAlignment="0" applyProtection="0"/>
    <xf numFmtId="0" fontId="40" fillId="0" borderId="0"/>
    <xf numFmtId="0" fontId="40" fillId="0" borderId="0"/>
    <xf numFmtId="0" fontId="15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8" fillId="0" borderId="0"/>
    <xf numFmtId="0" fontId="14" fillId="0" borderId="0"/>
    <xf numFmtId="0" fontId="14" fillId="0" borderId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4" fillId="25" borderId="19" applyNumberFormat="0" applyAlignment="0" applyProtection="0"/>
    <xf numFmtId="0" fontId="55" fillId="26" borderId="20" applyNumberFormat="0" applyAlignment="0" applyProtection="0"/>
    <xf numFmtId="0" fontId="55" fillId="26" borderId="20" applyNumberFormat="0" applyAlignment="0" applyProtection="0"/>
    <xf numFmtId="0" fontId="55" fillId="26" borderId="20" applyNumberFormat="0" applyAlignment="0" applyProtection="0"/>
    <xf numFmtId="0" fontId="55" fillId="26" borderId="20" applyNumberFormat="0" applyAlignment="0" applyProtection="0"/>
    <xf numFmtId="0" fontId="55" fillId="26" borderId="20" applyNumberFormat="0" applyAlignment="0" applyProtection="0"/>
    <xf numFmtId="0" fontId="55" fillId="26" borderId="20" applyNumberFormat="0" applyAlignment="0" applyProtection="0"/>
    <xf numFmtId="0" fontId="55" fillId="26" borderId="20" applyNumberFormat="0" applyAlignment="0" applyProtection="0"/>
    <xf numFmtId="0" fontId="55" fillId="26" borderId="20" applyNumberFormat="0" applyAlignment="0" applyProtection="0"/>
    <xf numFmtId="0" fontId="55" fillId="26" borderId="20" applyNumberFormat="0" applyAlignment="0" applyProtection="0"/>
    <xf numFmtId="0" fontId="55" fillId="26" borderId="20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63" fillId="12" borderId="19" applyNumberFormat="0" applyAlignment="0" applyProtection="0"/>
    <xf numFmtId="0" fontId="16" fillId="3" borderId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0"/>
    <xf numFmtId="0" fontId="15" fillId="0" borderId="0"/>
    <xf numFmtId="0" fontId="6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50" fillId="28" borderId="25" applyNumberFormat="0" applyFon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0" fontId="67" fillId="25" borderId="26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1">
      <alignment horizontal="center"/>
    </xf>
    <xf numFmtId="0" fontId="28" fillId="0" borderId="1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2" borderId="0" applyNumberFormat="0" applyFont="0" applyBorder="0" applyAlignment="0" applyProtection="0"/>
    <xf numFmtId="0" fontId="27" fillId="2" borderId="0" applyNumberFormat="0" applyFon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/>
    <xf numFmtId="44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3" fillId="0" borderId="0"/>
    <xf numFmtId="0" fontId="12" fillId="0" borderId="0"/>
    <xf numFmtId="0" fontId="11" fillId="0" borderId="0"/>
    <xf numFmtId="0" fontId="7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72" fillId="0" borderId="0"/>
    <xf numFmtId="0" fontId="7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15" fillId="0" borderId="0"/>
    <xf numFmtId="9" fontId="1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6" fillId="0" borderId="0"/>
    <xf numFmtId="0" fontId="46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95">
    <xf numFmtId="0" fontId="0" fillId="0" borderId="0" xfId="0"/>
    <xf numFmtId="0" fontId="20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0" xfId="0" applyFont="1" applyFill="1"/>
    <xf numFmtId="3" fontId="23" fillId="0" borderId="0" xfId="0" applyNumberFormat="1" applyFont="1" applyFill="1"/>
    <xf numFmtId="164" fontId="24" fillId="0" borderId="0" xfId="0" applyNumberFormat="1" applyFont="1" applyFill="1"/>
    <xf numFmtId="0" fontId="20" fillId="0" borderId="0" xfId="3" applyFont="1" applyAlignment="1">
      <alignment horizontal="center"/>
    </xf>
    <xf numFmtId="0" fontId="18" fillId="0" borderId="0" xfId="3" applyFont="1"/>
    <xf numFmtId="0" fontId="18" fillId="0" borderId="0" xfId="3" applyFont="1" applyFill="1"/>
    <xf numFmtId="0" fontId="26" fillId="0" borderId="0" xfId="3" applyFill="1"/>
    <xf numFmtId="166" fontId="29" fillId="0" borderId="0" xfId="1" applyNumberFormat="1" applyFont="1" applyFill="1" applyAlignment="1">
      <alignment horizontal="center"/>
    </xf>
    <xf numFmtId="0" fontId="29" fillId="0" borderId="0" xfId="3" applyFont="1" applyFill="1" applyAlignment="1">
      <alignment horizontal="center"/>
    </xf>
    <xf numFmtId="0" fontId="30" fillId="0" borderId="0" xfId="3" applyFont="1" applyFill="1"/>
    <xf numFmtId="0" fontId="20" fillId="0" borderId="0" xfId="0" applyFont="1" applyFill="1" applyBorder="1" applyAlignment="1">
      <alignment horizontal="centerContinuous"/>
    </xf>
    <xf numFmtId="0" fontId="32" fillId="0" borderId="0" xfId="3" applyFont="1" applyFill="1" applyAlignment="1">
      <alignment horizontal="center"/>
    </xf>
    <xf numFmtId="0" fontId="18" fillId="0" borderId="0" xfId="3" applyFont="1" applyFill="1" applyAlignment="1">
      <alignment wrapText="1"/>
    </xf>
    <xf numFmtId="0" fontId="20" fillId="3" borderId="3" xfId="3" applyFont="1" applyFill="1" applyBorder="1" applyAlignment="1">
      <alignment horizontal="center" wrapText="1"/>
    </xf>
    <xf numFmtId="43" fontId="31" fillId="0" borderId="0" xfId="1" applyFont="1" applyFill="1"/>
    <xf numFmtId="0" fontId="26" fillId="0" borderId="0" xfId="3" applyFill="1" applyBorder="1"/>
    <xf numFmtId="0" fontId="20" fillId="0" borderId="0" xfId="3" applyFont="1" applyFill="1"/>
    <xf numFmtId="0" fontId="20" fillId="0" borderId="0" xfId="3" applyFont="1" applyFill="1" applyBorder="1"/>
    <xf numFmtId="166" fontId="33" fillId="0" borderId="0" xfId="1" applyNumberFormat="1" applyFont="1" applyFill="1"/>
    <xf numFmtId="0" fontId="25" fillId="0" borderId="0" xfId="3" applyFont="1" applyFill="1"/>
    <xf numFmtId="0" fontId="19" fillId="0" borderId="0" xfId="3" applyFont="1" applyFill="1"/>
    <xf numFmtId="0" fontId="34" fillId="0" borderId="0" xfId="3" applyFont="1" applyFill="1" applyBorder="1"/>
    <xf numFmtId="0" fontId="20" fillId="0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5" fontId="23" fillId="0" borderId="0" xfId="0" applyNumberFormat="1" applyFont="1" applyFill="1"/>
    <xf numFmtId="37" fontId="23" fillId="0" borderId="0" xfId="0" applyNumberFormat="1" applyFont="1" applyFill="1"/>
    <xf numFmtId="164" fontId="23" fillId="0" borderId="0" xfId="0" applyNumberFormat="1" applyFont="1" applyFill="1"/>
    <xf numFmtId="0" fontId="1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3" fontId="18" fillId="0" borderId="0" xfId="0" applyNumberFormat="1" applyFont="1" applyFill="1" applyAlignment="1"/>
    <xf numFmtId="0" fontId="35" fillId="0" borderId="0" xfId="0" applyFont="1" applyFill="1"/>
    <xf numFmtId="3" fontId="18" fillId="0" borderId="0" xfId="0" applyNumberFormat="1" applyFont="1" applyFill="1"/>
    <xf numFmtId="0" fontId="3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36" fillId="0" borderId="0" xfId="0" applyFont="1" applyFill="1"/>
    <xf numFmtId="166" fontId="26" fillId="0" borderId="0" xfId="3" applyNumberFormat="1" applyFill="1"/>
    <xf numFmtId="0" fontId="0" fillId="0" borderId="0" xfId="0" applyBorder="1" applyAlignment="1">
      <alignment horizontal="centerContinuous"/>
    </xf>
    <xf numFmtId="49" fontId="26" fillId="0" borderId="0" xfId="3" applyNumberFormat="1" applyFill="1" applyAlignment="1">
      <alignment horizontal="left" indent="1"/>
    </xf>
    <xf numFmtId="49" fontId="32" fillId="0" borderId="0" xfId="3" applyNumberFormat="1" applyFont="1" applyFill="1" applyAlignment="1">
      <alignment horizontal="left" indent="1"/>
    </xf>
    <xf numFmtId="37" fontId="0" fillId="0" borderId="4" xfId="0" applyNumberFormat="1" applyBorder="1" applyAlignment="1">
      <alignment horizontal="center"/>
    </xf>
    <xf numFmtId="167" fontId="37" fillId="0" borderId="0" xfId="3" applyNumberFormat="1" applyFont="1" applyFill="1" applyBorder="1"/>
    <xf numFmtId="43" fontId="23" fillId="0" borderId="0" xfId="1" applyFont="1" applyFill="1"/>
    <xf numFmtId="43" fontId="35" fillId="0" borderId="0" xfId="1" applyFont="1" applyFill="1"/>
    <xf numFmtId="49" fontId="19" fillId="0" borderId="0" xfId="3" applyNumberFormat="1" applyFont="1" applyFill="1" applyAlignment="1">
      <alignment horizontal="left" wrapText="1"/>
    </xf>
    <xf numFmtId="0" fontId="38" fillId="4" borderId="8" xfId="0" applyFont="1" applyFill="1" applyBorder="1" applyAlignment="1">
      <alignment vertical="center"/>
    </xf>
    <xf numFmtId="49" fontId="19" fillId="0" borderId="0" xfId="3" applyNumberFormat="1" applyFont="1" applyFill="1" applyAlignment="1">
      <alignment wrapText="1"/>
    </xf>
    <xf numFmtId="0" fontId="20" fillId="3" borderId="3" xfId="0" applyFont="1" applyFill="1" applyBorder="1"/>
    <xf numFmtId="0" fontId="20" fillId="3" borderId="3" xfId="0" applyFont="1" applyFill="1" applyBorder="1" applyAlignment="1">
      <alignment horizontal="center"/>
    </xf>
    <xf numFmtId="3" fontId="20" fillId="3" borderId="3" xfId="0" applyNumberFormat="1" applyFont="1" applyFill="1" applyBorder="1" applyAlignment="1">
      <alignment horizontal="center"/>
    </xf>
    <xf numFmtId="3" fontId="20" fillId="3" borderId="3" xfId="0" applyNumberFormat="1" applyFont="1" applyFill="1" applyBorder="1" applyAlignment="1">
      <alignment horizontal="center" wrapText="1"/>
    </xf>
    <xf numFmtId="0" fontId="20" fillId="3" borderId="9" xfId="0" applyFont="1" applyFill="1" applyBorder="1"/>
    <xf numFmtId="3" fontId="20" fillId="3" borderId="9" xfId="0" applyNumberFormat="1" applyFont="1" applyFill="1" applyBorder="1" applyAlignment="1">
      <alignment horizontal="center"/>
    </xf>
    <xf numFmtId="3" fontId="20" fillId="3" borderId="7" xfId="0" applyNumberFormat="1" applyFont="1" applyFill="1" applyBorder="1"/>
    <xf numFmtId="3" fontId="20" fillId="3" borderId="7" xfId="0" applyNumberFormat="1" applyFont="1" applyFill="1" applyBorder="1" applyAlignment="1">
      <alignment horizontal="center"/>
    </xf>
    <xf numFmtId="3" fontId="20" fillId="3" borderId="6" xfId="0" applyNumberFormat="1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vertical="center"/>
    </xf>
    <xf numFmtId="3" fontId="20" fillId="3" borderId="3" xfId="0" applyNumberFormat="1" applyFont="1" applyFill="1" applyBorder="1" applyAlignment="1">
      <alignment horizontal="center" vertical="center"/>
    </xf>
    <xf numFmtId="3" fontId="20" fillId="3" borderId="10" xfId="0" applyNumberFormat="1" applyFont="1" applyFill="1" applyBorder="1" applyAlignment="1">
      <alignment horizontal="center" vertical="center"/>
    </xf>
    <xf numFmtId="3" fontId="25" fillId="3" borderId="3" xfId="0" applyNumberFormat="1" applyFont="1" applyFill="1" applyBorder="1" applyAlignment="1">
      <alignment horizontal="center" vertical="center" wrapText="1"/>
    </xf>
    <xf numFmtId="5" fontId="20" fillId="0" borderId="3" xfId="0" applyNumberFormat="1" applyFont="1" applyFill="1" applyBorder="1" applyAlignment="1"/>
    <xf numFmtId="0" fontId="18" fillId="0" borderId="7" xfId="0" applyFont="1" applyFill="1" applyBorder="1" applyAlignment="1">
      <alignment horizontal="left"/>
    </xf>
    <xf numFmtId="3" fontId="19" fillId="0" borderId="15" xfId="0" quotePrefix="1" applyNumberFormat="1" applyFont="1" applyFill="1" applyBorder="1" applyAlignment="1">
      <alignment horizontal="center"/>
    </xf>
    <xf numFmtId="37" fontId="18" fillId="0" borderId="6" xfId="0" applyNumberFormat="1" applyFont="1" applyFill="1" applyBorder="1" applyAlignment="1"/>
    <xf numFmtId="3" fontId="25" fillId="3" borderId="10" xfId="0" applyNumberFormat="1" applyFont="1" applyFill="1" applyBorder="1" applyAlignment="1">
      <alignment horizontal="center" vertical="center" wrapText="1"/>
    </xf>
    <xf numFmtId="3" fontId="20" fillId="3" borderId="3" xfId="0" applyNumberFormat="1" applyFont="1" applyFill="1" applyBorder="1" applyAlignment="1">
      <alignment horizontal="center" vertical="center" wrapText="1"/>
    </xf>
    <xf numFmtId="0" fontId="18" fillId="0" borderId="6" xfId="3" applyFont="1" applyFill="1" applyBorder="1"/>
    <xf numFmtId="49" fontId="18" fillId="0" borderId="6" xfId="3" applyNumberFormat="1" applyFont="1" applyFill="1" applyBorder="1" applyAlignment="1">
      <alignment horizontal="left" indent="1"/>
    </xf>
    <xf numFmtId="166" fontId="18" fillId="0" borderId="6" xfId="1" quotePrefix="1" applyNumberFormat="1" applyFont="1" applyFill="1" applyBorder="1" applyAlignment="1">
      <alignment vertical="top"/>
    </xf>
    <xf numFmtId="167" fontId="18" fillId="0" borderId="6" xfId="2" applyNumberFormat="1" applyFont="1" applyFill="1" applyBorder="1"/>
    <xf numFmtId="49" fontId="18" fillId="0" borderId="6" xfId="2" applyNumberFormat="1" applyFont="1" applyFill="1" applyBorder="1" applyAlignment="1">
      <alignment horizontal="center"/>
    </xf>
    <xf numFmtId="166" fontId="18" fillId="0" borderId="6" xfId="1" applyNumberFormat="1" applyFont="1" applyFill="1" applyBorder="1" applyAlignment="1">
      <alignment vertical="top" wrapText="1"/>
    </xf>
    <xf numFmtId="166" fontId="18" fillId="0" borderId="6" xfId="1" applyNumberFormat="1" applyFont="1" applyFill="1" applyBorder="1"/>
    <xf numFmtId="49" fontId="18" fillId="0" borderId="6" xfId="1" applyNumberFormat="1" applyFont="1" applyFill="1" applyBorder="1" applyAlignment="1">
      <alignment horizontal="center"/>
    </xf>
    <xf numFmtId="0" fontId="20" fillId="0" borderId="3" xfId="3" applyFont="1" applyFill="1" applyBorder="1"/>
    <xf numFmtId="167" fontId="20" fillId="0" borderId="3" xfId="2" applyNumberFormat="1" applyFont="1" applyFill="1" applyBorder="1"/>
    <xf numFmtId="167" fontId="20" fillId="0" borderId="6" xfId="2" applyNumberFormat="1" applyFont="1" applyFill="1" applyBorder="1"/>
    <xf numFmtId="49" fontId="20" fillId="0" borderId="6" xfId="2" applyNumberFormat="1" applyFont="1" applyFill="1" applyBorder="1" applyAlignment="1">
      <alignment horizontal="center"/>
    </xf>
    <xf numFmtId="167" fontId="20" fillId="0" borderId="16" xfId="2" applyNumberFormat="1" applyFont="1" applyFill="1" applyBorder="1"/>
    <xf numFmtId="0" fontId="20" fillId="0" borderId="6" xfId="3" applyFont="1" applyFill="1" applyBorder="1"/>
    <xf numFmtId="0" fontId="18" fillId="0" borderId="2" xfId="3" applyFont="1" applyFill="1" applyBorder="1" applyAlignment="1">
      <alignment horizontal="left" indent="1"/>
    </xf>
    <xf numFmtId="0" fontId="25" fillId="0" borderId="2" xfId="3" applyFont="1" applyFill="1" applyBorder="1" applyAlignment="1">
      <alignment horizontal="left" indent="1"/>
    </xf>
    <xf numFmtId="167" fontId="25" fillId="0" borderId="6" xfId="2" applyNumberFormat="1" applyFont="1" applyFill="1" applyBorder="1"/>
    <xf numFmtId="49" fontId="25" fillId="0" borderId="6" xfId="2" applyNumberFormat="1" applyFont="1" applyFill="1" applyBorder="1" applyAlignment="1">
      <alignment horizontal="center"/>
    </xf>
    <xf numFmtId="0" fontId="18" fillId="0" borderId="15" xfId="3" applyFont="1" applyFill="1" applyBorder="1"/>
    <xf numFmtId="0" fontId="25" fillId="0" borderId="15" xfId="3" applyFont="1" applyFill="1" applyBorder="1"/>
    <xf numFmtId="0" fontId="20" fillId="0" borderId="0" xfId="3" applyFont="1" applyFill="1" applyAlignment="1">
      <alignment horizontal="centerContinuous"/>
    </xf>
    <xf numFmtId="0" fontId="20" fillId="0" borderId="3" xfId="3" applyFont="1" applyFill="1" applyBorder="1" applyAlignment="1">
      <alignment horizontal="left" indent="1"/>
    </xf>
    <xf numFmtId="0" fontId="20" fillId="0" borderId="16" xfId="3" applyFont="1" applyFill="1" applyBorder="1"/>
    <xf numFmtId="0" fontId="39" fillId="0" borderId="6" xfId="3" applyFont="1" applyFill="1" applyBorder="1"/>
    <xf numFmtId="5" fontId="23" fillId="0" borderId="6" xfId="0" applyNumberFormat="1" applyFont="1" applyFill="1" applyBorder="1"/>
    <xf numFmtId="5" fontId="23" fillId="0" borderId="7" xfId="0" applyNumberFormat="1" applyFont="1" applyFill="1" applyBorder="1"/>
    <xf numFmtId="5" fontId="24" fillId="0" borderId="3" xfId="0" applyNumberFormat="1" applyFont="1" applyFill="1" applyBorder="1"/>
    <xf numFmtId="5" fontId="24" fillId="0" borderId="3" xfId="0" applyNumberFormat="1" applyFont="1" applyFill="1" applyBorder="1" applyAlignment="1">
      <alignment horizontal="center"/>
    </xf>
    <xf numFmtId="37" fontId="23" fillId="0" borderId="6" xfId="0" applyNumberFormat="1" applyFont="1" applyFill="1" applyBorder="1"/>
    <xf numFmtId="37" fontId="23" fillId="0" borderId="12" xfId="0" applyNumberFormat="1" applyFont="1" applyFill="1" applyBorder="1"/>
    <xf numFmtId="3" fontId="23" fillId="0" borderId="7" xfId="0" applyNumberFormat="1" applyFont="1" applyFill="1" applyBorder="1"/>
    <xf numFmtId="3" fontId="23" fillId="0" borderId="6" xfId="0" applyNumberFormat="1" applyFont="1" applyFill="1" applyBorder="1"/>
    <xf numFmtId="5" fontId="24" fillId="0" borderId="7" xfId="0" applyNumberFormat="1" applyFont="1" applyFill="1" applyBorder="1"/>
    <xf numFmtId="37" fontId="23" fillId="0" borderId="6" xfId="0" applyNumberFormat="1" applyFont="1" applyFill="1" applyBorder="1" applyAlignment="1">
      <alignment horizontal="center"/>
    </xf>
    <xf numFmtId="5" fontId="24" fillId="0" borderId="3" xfId="0" applyNumberFormat="1" applyFont="1" applyFill="1" applyBorder="1" applyAlignment="1"/>
    <xf numFmtId="165" fontId="24" fillId="0" borderId="3" xfId="0" applyNumberFormat="1" applyFont="1" applyFill="1" applyBorder="1"/>
    <xf numFmtId="166" fontId="33" fillId="0" borderId="6" xfId="1" applyNumberFormat="1" applyFont="1" applyFill="1" applyBorder="1"/>
    <xf numFmtId="166" fontId="43" fillId="0" borderId="6" xfId="1" applyNumberFormat="1" applyFont="1" applyFill="1" applyBorder="1" applyAlignment="1">
      <alignment horizontal="center"/>
    </xf>
    <xf numFmtId="49" fontId="33" fillId="0" borderId="6" xfId="1" applyNumberFormat="1" applyFont="1" applyFill="1" applyBorder="1" applyAlignment="1">
      <alignment horizontal="center"/>
    </xf>
    <xf numFmtId="0" fontId="19" fillId="0" borderId="0" xfId="3" applyNumberFormat="1" applyFont="1" applyFill="1" applyAlignment="1">
      <alignment horizontal="left"/>
    </xf>
    <xf numFmtId="0" fontId="20" fillId="3" borderId="2" xfId="11" applyFont="1" applyFill="1" applyBorder="1" applyAlignment="1">
      <alignment horizontal="center"/>
    </xf>
    <xf numFmtId="3" fontId="20" fillId="3" borderId="2" xfId="11" applyNumberFormat="1" applyFont="1" applyFill="1" applyBorder="1" applyAlignment="1">
      <alignment horizontal="center"/>
    </xf>
    <xf numFmtId="3" fontId="20" fillId="3" borderId="12" xfId="11" applyNumberFormat="1" applyFont="1" applyFill="1" applyBorder="1" applyAlignment="1">
      <alignment horizontal="center"/>
    </xf>
    <xf numFmtId="0" fontId="18" fillId="0" borderId="7" xfId="10" applyFont="1" applyFill="1" applyBorder="1" applyAlignment="1">
      <alignment horizontal="left"/>
    </xf>
    <xf numFmtId="3" fontId="19" fillId="0" borderId="8" xfId="10" quotePrefix="1" applyNumberFormat="1" applyFont="1" applyFill="1" applyBorder="1" applyAlignment="1">
      <alignment horizontal="center"/>
    </xf>
    <xf numFmtId="0" fontId="18" fillId="0" borderId="6" xfId="10" applyFont="1" applyFill="1" applyBorder="1" applyAlignment="1">
      <alignment horizontal="left"/>
    </xf>
    <xf numFmtId="3" fontId="19" fillId="0" borderId="15" xfId="10" quotePrefix="1" applyNumberFormat="1" applyFont="1" applyFill="1" applyBorder="1" applyAlignment="1">
      <alignment horizontal="center"/>
    </xf>
    <xf numFmtId="1" fontId="19" fillId="0" borderId="15" xfId="10" quotePrefix="1" applyNumberFormat="1" applyFont="1" applyFill="1" applyBorder="1" applyAlignment="1">
      <alignment horizontal="center"/>
    </xf>
    <xf numFmtId="164" fontId="20" fillId="0" borderId="5" xfId="10" applyNumberFormat="1" applyFont="1" applyFill="1" applyBorder="1" applyAlignment="1">
      <alignment horizontal="left" indent="3"/>
    </xf>
    <xf numFmtId="164" fontId="25" fillId="0" borderId="3" xfId="10" quotePrefix="1" applyNumberFormat="1" applyFont="1" applyFill="1" applyBorder="1" applyAlignment="1">
      <alignment horizontal="center"/>
    </xf>
    <xf numFmtId="164" fontId="20" fillId="0" borderId="3" xfId="10" applyNumberFormat="1" applyFont="1" applyFill="1" applyBorder="1" applyAlignment="1">
      <alignment horizontal="left" indent="3"/>
    </xf>
    <xf numFmtId="164" fontId="25" fillId="0" borderId="3" xfId="10" applyNumberFormat="1" applyFont="1" applyFill="1" applyBorder="1" applyAlignment="1">
      <alignment horizontal="center"/>
    </xf>
    <xf numFmtId="0" fontId="18" fillId="0" borderId="2" xfId="10" applyFont="1" applyBorder="1"/>
    <xf numFmtId="0" fontId="19" fillId="0" borderId="2" xfId="10" quotePrefix="1" applyFont="1" applyBorder="1" applyAlignment="1">
      <alignment horizontal="center"/>
    </xf>
    <xf numFmtId="0" fontId="19" fillId="0" borderId="6" xfId="10" applyFont="1" applyBorder="1" applyAlignment="1">
      <alignment horizontal="center"/>
    </xf>
    <xf numFmtId="164" fontId="18" fillId="0" borderId="6" xfId="10" applyNumberFormat="1" applyFont="1" applyFill="1" applyBorder="1" applyAlignment="1">
      <alignment horizontal="left"/>
    </xf>
    <xf numFmtId="164" fontId="19" fillId="0" borderId="0" xfId="10" quotePrefix="1" applyNumberFormat="1" applyFont="1" applyFill="1" applyBorder="1" applyAlignment="1">
      <alignment horizontal="center"/>
    </xf>
    <xf numFmtId="0" fontId="18" fillId="0" borderId="6" xfId="10" applyFont="1" applyFill="1" applyBorder="1"/>
    <xf numFmtId="0" fontId="19" fillId="0" borderId="0" xfId="10" quotePrefix="1" applyFont="1" applyFill="1" applyBorder="1" applyAlignment="1">
      <alignment horizontal="center"/>
    </xf>
    <xf numFmtId="0" fontId="18" fillId="0" borderId="6" xfId="10" applyFont="1" applyBorder="1"/>
    <xf numFmtId="0" fontId="19" fillId="0" borderId="0" xfId="10" quotePrefix="1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9" fillId="0" borderId="0" xfId="10" applyFont="1" applyBorder="1" applyAlignment="1">
      <alignment horizontal="center" wrapText="1"/>
    </xf>
    <xf numFmtId="164" fontId="20" fillId="0" borderId="14" xfId="10" applyNumberFormat="1" applyFont="1" applyFill="1" applyBorder="1" applyAlignment="1">
      <alignment horizontal="center"/>
    </xf>
    <xf numFmtId="0" fontId="18" fillId="0" borderId="2" xfId="10" applyFont="1" applyBorder="1" applyAlignment="1">
      <alignment horizontal="left"/>
    </xf>
    <xf numFmtId="0" fontId="19" fillId="0" borderId="6" xfId="10" quotePrefix="1" applyFont="1" applyBorder="1" applyAlignment="1">
      <alignment horizontal="center"/>
    </xf>
    <xf numFmtId="164" fontId="20" fillId="0" borderId="3" xfId="10" applyNumberFormat="1" applyFont="1" applyFill="1" applyBorder="1" applyAlignment="1">
      <alignment horizontal="center"/>
    </xf>
    <xf numFmtId="164" fontId="20" fillId="0" borderId="5" xfId="10" applyNumberFormat="1" applyFont="1" applyFill="1" applyBorder="1"/>
    <xf numFmtId="164" fontId="20" fillId="0" borderId="12" xfId="10" applyNumberFormat="1" applyFont="1" applyFill="1" applyBorder="1" applyAlignment="1">
      <alignment horizontal="center"/>
    </xf>
    <xf numFmtId="5" fontId="23" fillId="0" borderId="6" xfId="10" applyNumberFormat="1" applyFont="1" applyFill="1" applyBorder="1" applyAlignment="1">
      <alignment horizontal="left"/>
    </xf>
    <xf numFmtId="5" fontId="23" fillId="0" borderId="2" xfId="10" applyNumberFormat="1" applyFont="1" applyFill="1" applyBorder="1" applyAlignment="1"/>
    <xf numFmtId="164" fontId="24" fillId="0" borderId="5" xfId="10" applyNumberFormat="1" applyFont="1" applyFill="1" applyBorder="1" applyAlignment="1">
      <alignment horizontal="left"/>
    </xf>
    <xf numFmtId="0" fontId="40" fillId="0" borderId="10" xfId="10" applyBorder="1" applyAlignment="1">
      <alignment horizontal="center"/>
    </xf>
    <xf numFmtId="37" fontId="23" fillId="0" borderId="6" xfId="10" applyNumberFormat="1" applyFont="1" applyFill="1" applyBorder="1" applyAlignment="1">
      <alignment horizontal="left"/>
    </xf>
    <xf numFmtId="37" fontId="23" fillId="0" borderId="2" xfId="10" applyNumberFormat="1" applyFont="1" applyFill="1" applyBorder="1" applyAlignment="1"/>
    <xf numFmtId="37" fontId="24" fillId="0" borderId="5" xfId="10" applyNumberFormat="1" applyFont="1" applyFill="1" applyBorder="1" applyAlignment="1">
      <alignment horizontal="left"/>
    </xf>
    <xf numFmtId="0" fontId="23" fillId="0" borderId="12" xfId="10" applyFont="1" applyFill="1" applyBorder="1" applyAlignment="1">
      <alignment horizontal="left"/>
    </xf>
    <xf numFmtId="0" fontId="23" fillId="0" borderId="13" xfId="10" applyFont="1" applyFill="1" applyBorder="1" applyAlignment="1"/>
    <xf numFmtId="164" fontId="23" fillId="0" borderId="14" xfId="10" applyNumberFormat="1" applyFont="1" applyFill="1" applyBorder="1" applyAlignment="1"/>
    <xf numFmtId="0" fontId="24" fillId="0" borderId="2" xfId="10" applyFont="1" applyFill="1" applyBorder="1" applyAlignment="1">
      <alignment horizontal="left"/>
    </xf>
    <xf numFmtId="0" fontId="23" fillId="0" borderId="0" xfId="10" applyFont="1" applyFill="1" applyBorder="1" applyAlignment="1"/>
    <xf numFmtId="0" fontId="41" fillId="0" borderId="2" xfId="10" applyFont="1" applyFill="1" applyBorder="1" applyAlignment="1">
      <alignment horizontal="left"/>
    </xf>
    <xf numFmtId="0" fontId="23" fillId="0" borderId="0" xfId="10" applyFont="1" applyFill="1" applyAlignment="1"/>
    <xf numFmtId="0" fontId="23" fillId="0" borderId="2" xfId="10" applyFont="1" applyFill="1" applyBorder="1" applyAlignment="1">
      <alignment horizontal="left"/>
    </xf>
    <xf numFmtId="164" fontId="23" fillId="0" borderId="2" xfId="10" applyNumberFormat="1" applyFont="1" applyFill="1" applyBorder="1" applyAlignment="1">
      <alignment horizontal="left"/>
    </xf>
    <xf numFmtId="164" fontId="42" fillId="0" borderId="0" xfId="10" applyNumberFormat="1" applyFont="1" applyFill="1" applyAlignment="1">
      <alignment horizontal="left"/>
    </xf>
    <xf numFmtId="0" fontId="23" fillId="0" borderId="6" xfId="10" applyFont="1" applyFill="1" applyBorder="1" applyAlignment="1"/>
    <xf numFmtId="0" fontId="23" fillId="0" borderId="2" xfId="10" applyFont="1" applyFill="1" applyBorder="1" applyAlignment="1"/>
    <xf numFmtId="164" fontId="23" fillId="0" borderId="9" xfId="10" applyNumberFormat="1" applyFont="1" applyFill="1" applyBorder="1" applyAlignment="1">
      <alignment horizontal="left"/>
    </xf>
    <xf numFmtId="164" fontId="23" fillId="0" borderId="11" xfId="10" applyNumberFormat="1" applyFont="1" applyFill="1" applyBorder="1" applyAlignment="1"/>
    <xf numFmtId="164" fontId="24" fillId="0" borderId="5" xfId="10" applyNumberFormat="1" applyFont="1" applyFill="1" applyBorder="1" applyAlignment="1"/>
    <xf numFmtId="164" fontId="24" fillId="0" borderId="14" xfId="10" applyNumberFormat="1" applyFont="1" applyFill="1" applyBorder="1" applyAlignment="1"/>
    <xf numFmtId="164" fontId="23" fillId="0" borderId="3" xfId="10" applyNumberFormat="1" applyFont="1" applyFill="1" applyBorder="1" applyAlignment="1"/>
    <xf numFmtId="5" fontId="23" fillId="0" borderId="6" xfId="0" applyNumberFormat="1" applyFont="1" applyFill="1" applyBorder="1" applyAlignment="1">
      <alignment horizontal="center"/>
    </xf>
    <xf numFmtId="49" fontId="20" fillId="3" borderId="3" xfId="3" applyNumberFormat="1" applyFont="1" applyFill="1" applyBorder="1" applyAlignment="1">
      <alignment horizontal="center" wrapText="1"/>
    </xf>
    <xf numFmtId="43" fontId="33" fillId="0" borderId="6" xfId="1" applyFont="1" applyFill="1" applyBorder="1" applyAlignment="1">
      <alignment horizontal="center"/>
    </xf>
    <xf numFmtId="43" fontId="20" fillId="0" borderId="6" xfId="1" applyFont="1" applyFill="1" applyBorder="1" applyAlignment="1">
      <alignment horizontal="center"/>
    </xf>
    <xf numFmtId="49" fontId="26" fillId="0" borderId="0" xfId="3" applyNumberFormat="1" applyFill="1"/>
    <xf numFmtId="0" fontId="24" fillId="0" borderId="0" xfId="3" applyFont="1" applyAlignment="1">
      <alignment horizontal="center"/>
    </xf>
    <xf numFmtId="0" fontId="23" fillId="0" borderId="0" xfId="3" applyFont="1"/>
    <xf numFmtId="37" fontId="18" fillId="0" borderId="7" xfId="0" applyNumberFormat="1" applyFont="1" applyFill="1" applyBorder="1" applyAlignment="1"/>
    <xf numFmtId="0" fontId="23" fillId="0" borderId="0" xfId="12" applyFont="1" applyFill="1"/>
    <xf numFmtId="164" fontId="24" fillId="0" borderId="0" xfId="12" applyNumberFormat="1" applyFont="1" applyFill="1"/>
    <xf numFmtId="0" fontId="18" fillId="0" borderId="0" xfId="12" applyFont="1" applyFill="1"/>
    <xf numFmtId="168" fontId="18" fillId="0" borderId="0" xfId="13" applyNumberFormat="1" applyFont="1" applyFill="1"/>
    <xf numFmtId="0" fontId="19" fillId="0" borderId="0" xfId="12" applyFont="1"/>
    <xf numFmtId="0" fontId="20" fillId="5" borderId="3" xfId="3" applyFont="1" applyFill="1" applyBorder="1"/>
    <xf numFmtId="0" fontId="20" fillId="0" borderId="4" xfId="12" applyFont="1" applyFill="1" applyBorder="1" applyAlignment="1">
      <alignment horizontal="center"/>
    </xf>
    <xf numFmtId="0" fontId="22" fillId="0" borderId="4" xfId="12" applyFont="1" applyBorder="1" applyAlignment="1">
      <alignment horizontal="center"/>
    </xf>
    <xf numFmtId="0" fontId="20" fillId="3" borderId="3" xfId="12" applyFont="1" applyFill="1" applyBorder="1"/>
    <xf numFmtId="0" fontId="20" fillId="3" borderId="3" xfId="12" applyFont="1" applyFill="1" applyBorder="1" applyAlignment="1">
      <alignment horizontal="center"/>
    </xf>
    <xf numFmtId="168" fontId="20" fillId="3" borderId="3" xfId="16" applyNumberFormat="1" applyFont="1" applyFill="1" applyBorder="1" applyAlignment="1">
      <alignment horizontal="center"/>
    </xf>
    <xf numFmtId="168" fontId="20" fillId="3" borderId="3" xfId="16" applyNumberFormat="1" applyFont="1" applyFill="1" applyBorder="1" applyAlignment="1">
      <alignment horizontal="center" wrapText="1"/>
    </xf>
    <xf numFmtId="0" fontId="18" fillId="0" borderId="6" xfId="12" applyFont="1" applyFill="1" applyBorder="1"/>
    <xf numFmtId="0" fontId="18" fillId="0" borderId="2" xfId="12" applyFont="1" applyFill="1" applyBorder="1"/>
    <xf numFmtId="168" fontId="18" fillId="0" borderId="7" xfId="16" applyNumberFormat="1" applyFont="1" applyFill="1" applyBorder="1"/>
    <xf numFmtId="168" fontId="23" fillId="0" borderId="0" xfId="16" applyNumberFormat="1" applyFont="1" applyFill="1"/>
    <xf numFmtId="164" fontId="20" fillId="0" borderId="5" xfId="12" applyNumberFormat="1" applyFont="1" applyFill="1" applyBorder="1" applyAlignment="1">
      <alignment horizontal="left" indent="3"/>
    </xf>
    <xf numFmtId="0" fontId="20" fillId="0" borderId="5" xfId="12" applyFont="1" applyFill="1" applyBorder="1"/>
    <xf numFmtId="168" fontId="20" fillId="0" borderId="3" xfId="16" applyNumberFormat="1" applyFont="1" applyFill="1" applyBorder="1"/>
    <xf numFmtId="168" fontId="18" fillId="0" borderId="6" xfId="16" applyNumberFormat="1" applyFont="1" applyFill="1" applyBorder="1"/>
    <xf numFmtId="164" fontId="20" fillId="0" borderId="14" xfId="12" applyNumberFormat="1" applyFont="1" applyFill="1" applyBorder="1"/>
    <xf numFmtId="0" fontId="18" fillId="0" borderId="7" xfId="12" applyFont="1" applyFill="1" applyBorder="1"/>
    <xf numFmtId="0" fontId="18" fillId="0" borderId="9" xfId="12" applyFont="1" applyFill="1" applyBorder="1"/>
    <xf numFmtId="164" fontId="20" fillId="0" borderId="5" xfId="12" applyNumberFormat="1" applyFont="1" applyFill="1" applyBorder="1"/>
    <xf numFmtId="0" fontId="20" fillId="0" borderId="0" xfId="12" applyFont="1"/>
    <xf numFmtId="0" fontId="19" fillId="0" borderId="0" xfId="12" applyFont="1" applyAlignment="1">
      <alignment horizontal="left" indent="2"/>
    </xf>
    <xf numFmtId="0" fontId="47" fillId="0" borderId="0" xfId="12" applyFont="1" applyFill="1"/>
    <xf numFmtId="168" fontId="20" fillId="0" borderId="3" xfId="16" applyNumberFormat="1" applyFont="1" applyFill="1" applyBorder="1" applyAlignment="1"/>
    <xf numFmtId="168" fontId="22" fillId="0" borderId="4" xfId="16" applyNumberFormat="1" applyFont="1" applyFill="1" applyBorder="1" applyAlignment="1">
      <alignment horizontal="center"/>
    </xf>
    <xf numFmtId="168" fontId="49" fillId="0" borderId="4" xfId="14204" applyNumberFormat="1" applyFill="1" applyBorder="1" applyAlignment="1">
      <alignment horizontal="center"/>
    </xf>
    <xf numFmtId="0" fontId="18" fillId="0" borderId="0" xfId="0" applyFont="1"/>
    <xf numFmtId="0" fontId="20" fillId="5" borderId="3" xfId="3" applyFont="1" applyFill="1" applyBorder="1" applyAlignment="1">
      <alignment horizontal="center" wrapText="1"/>
    </xf>
    <xf numFmtId="0" fontId="20" fillId="5" borderId="3" xfId="3" applyFont="1" applyFill="1" applyBorder="1" applyAlignment="1">
      <alignment horizontal="center"/>
    </xf>
    <xf numFmtId="0" fontId="0" fillId="0" borderId="0" xfId="0" applyFill="1"/>
    <xf numFmtId="0" fontId="0" fillId="5" borderId="17" xfId="0" applyFill="1" applyBorder="1"/>
    <xf numFmtId="0" fontId="32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20" fillId="0" borderId="0" xfId="0" applyFont="1"/>
    <xf numFmtId="5" fontId="24" fillId="0" borderId="3" xfId="0" applyNumberFormat="1" applyFont="1" applyFill="1" applyBorder="1"/>
    <xf numFmtId="37" fontId="23" fillId="0" borderId="6" xfId="0" applyNumberFormat="1" applyFont="1" applyFill="1" applyBorder="1"/>
    <xf numFmtId="37" fontId="23" fillId="0" borderId="28" xfId="0" applyNumberFormat="1" applyFont="1" applyFill="1" applyBorder="1"/>
    <xf numFmtId="3" fontId="23" fillId="0" borderId="7" xfId="0" applyNumberFormat="1" applyFont="1" applyFill="1" applyBorder="1"/>
    <xf numFmtId="3" fontId="23" fillId="0" borderId="6" xfId="0" applyNumberFormat="1" applyFont="1" applyFill="1" applyBorder="1"/>
    <xf numFmtId="5" fontId="24" fillId="0" borderId="7" xfId="0" applyNumberFormat="1" applyFont="1" applyFill="1" applyBorder="1"/>
    <xf numFmtId="0" fontId="20" fillId="0" borderId="0" xfId="12" applyFont="1" applyFill="1" applyAlignment="1">
      <alignment horizontal="centerContinuous"/>
    </xf>
    <xf numFmtId="0" fontId="14" fillId="0" borderId="0" xfId="15"/>
    <xf numFmtId="0" fontId="23" fillId="0" borderId="0" xfId="12" applyFont="1" applyFill="1" applyBorder="1"/>
    <xf numFmtId="168" fontId="23" fillId="0" borderId="0" xfId="16" applyNumberFormat="1" applyFont="1" applyFill="1" applyBorder="1"/>
    <xf numFmtId="0" fontId="14" fillId="0" borderId="0" xfId="15" applyBorder="1"/>
    <xf numFmtId="0" fontId="0" fillId="0" borderId="0" xfId="0" applyBorder="1"/>
    <xf numFmtId="43" fontId="23" fillId="0" borderId="0" xfId="12" applyNumberFormat="1" applyFont="1" applyFill="1"/>
    <xf numFmtId="0" fontId="0" fillId="0" borderId="17" xfId="0" applyBorder="1"/>
    <xf numFmtId="38" fontId="0" fillId="0" borderId="18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38" fontId="0" fillId="0" borderId="36" xfId="0" applyNumberFormat="1" applyBorder="1"/>
    <xf numFmtId="0" fontId="15" fillId="0" borderId="0" xfId="12" applyFont="1" applyAlignment="1">
      <alignment horizontal="centerContinuous"/>
    </xf>
    <xf numFmtId="168" fontId="15" fillId="0" borderId="0" xfId="16" applyNumberFormat="1" applyFont="1" applyAlignment="1">
      <alignment horizontal="centerContinuous"/>
    </xf>
    <xf numFmtId="0" fontId="23" fillId="0" borderId="17" xfId="0" applyFont="1" applyBorder="1" applyAlignment="1">
      <alignment horizontal="center"/>
    </xf>
    <xf numFmtId="0" fontId="35" fillId="0" borderId="3" xfId="0" applyFont="1" applyBorder="1"/>
    <xf numFmtId="168" fontId="23" fillId="0" borderId="0" xfId="1" applyNumberFormat="1" applyFont="1" applyFill="1" applyBorder="1"/>
    <xf numFmtId="168" fontId="23" fillId="0" borderId="0" xfId="1" applyNumberFormat="1" applyFont="1" applyFill="1"/>
    <xf numFmtId="166" fontId="18" fillId="0" borderId="6" xfId="13" applyNumberFormat="1" applyFont="1" applyFill="1" applyBorder="1"/>
    <xf numFmtId="168" fontId="18" fillId="0" borderId="6" xfId="13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shrinkToFit="1"/>
    </xf>
    <xf numFmtId="166" fontId="18" fillId="0" borderId="28" xfId="13" applyNumberFormat="1" applyFont="1" applyFill="1" applyBorder="1"/>
    <xf numFmtId="167" fontId="20" fillId="0" borderId="0" xfId="14" applyNumberFormat="1" applyFont="1" applyFill="1" applyBorder="1"/>
    <xf numFmtId="0" fontId="18" fillId="0" borderId="0" xfId="0" applyFont="1" applyBorder="1" applyAlignment="1">
      <alignment shrinkToFit="1"/>
    </xf>
    <xf numFmtId="37" fontId="35" fillId="0" borderId="0" xfId="0" applyNumberFormat="1" applyFont="1" applyFill="1"/>
    <xf numFmtId="38" fontId="35" fillId="0" borderId="3" xfId="0" applyNumberFormat="1" applyFont="1" applyBorder="1"/>
    <xf numFmtId="0" fontId="20" fillId="0" borderId="0" xfId="12" applyFont="1" applyFill="1" applyBorder="1" applyAlignment="1">
      <alignment horizontal="centerContinuous"/>
    </xf>
    <xf numFmtId="0" fontId="14" fillId="0" borderId="0" xfId="15" applyFill="1"/>
    <xf numFmtId="0" fontId="45" fillId="0" borderId="0" xfId="0" applyFont="1" applyAlignment="1">
      <alignment horizontal="center"/>
    </xf>
    <xf numFmtId="0" fontId="20" fillId="3" borderId="3" xfId="0" applyFont="1" applyFill="1" applyBorder="1" applyAlignment="1">
      <alignment horizontal="center" wrapText="1"/>
    </xf>
    <xf numFmtId="0" fontId="20" fillId="3" borderId="5" xfId="0" applyFont="1" applyFill="1" applyBorder="1" applyAlignment="1">
      <alignment horizontal="center" wrapText="1"/>
    </xf>
    <xf numFmtId="0" fontId="18" fillId="0" borderId="6" xfId="0" applyFont="1" applyBorder="1"/>
    <xf numFmtId="0" fontId="18" fillId="0" borderId="2" xfId="0" applyFont="1" applyBorder="1"/>
    <xf numFmtId="0" fontId="18" fillId="0" borderId="6" xfId="0" applyFont="1" applyBorder="1" applyAlignment="1">
      <alignment shrinkToFit="1"/>
    </xf>
    <xf numFmtId="0" fontId="18" fillId="0" borderId="2" xfId="0" applyFont="1" applyBorder="1" applyAlignment="1">
      <alignment shrinkToFit="1"/>
    </xf>
    <xf numFmtId="166" fontId="18" fillId="0" borderId="6" xfId="13" applyNumberFormat="1" applyFont="1" applyBorder="1"/>
    <xf numFmtId="170" fontId="18" fillId="0" borderId="6" xfId="13" applyNumberFormat="1" applyFont="1" applyBorder="1"/>
    <xf numFmtId="0" fontId="18" fillId="0" borderId="28" xfId="0" applyFont="1" applyBorder="1" applyAlignment="1">
      <alignment shrinkToFit="1"/>
    </xf>
    <xf numFmtId="0" fontId="18" fillId="0" borderId="13" xfId="0" applyFont="1" applyBorder="1" applyAlignment="1">
      <alignment shrinkToFit="1"/>
    </xf>
    <xf numFmtId="0" fontId="19" fillId="0" borderId="0" xfId="0" applyFont="1" applyBorder="1"/>
    <xf numFmtId="167" fontId="20" fillId="0" borderId="0" xfId="14" applyNumberFormat="1" applyFont="1" applyBorder="1"/>
    <xf numFmtId="0" fontId="15" fillId="5" borderId="18" xfId="0" applyFont="1" applyFill="1" applyBorder="1"/>
    <xf numFmtId="0" fontId="18" fillId="0" borderId="0" xfId="0" applyFont="1" applyBorder="1"/>
    <xf numFmtId="3" fontId="18" fillId="0" borderId="0" xfId="0" applyNumberFormat="1" applyFont="1" applyBorder="1"/>
    <xf numFmtId="0" fontId="20" fillId="0" borderId="0" xfId="0" applyFont="1" applyBorder="1"/>
    <xf numFmtId="3" fontId="20" fillId="0" borderId="0" xfId="0" applyNumberFormat="1" applyFont="1" applyBorder="1"/>
    <xf numFmtId="0" fontId="24" fillId="0" borderId="5" xfId="10" applyFont="1" applyFill="1" applyBorder="1" applyAlignment="1">
      <alignment horizontal="left"/>
    </xf>
    <xf numFmtId="37" fontId="24" fillId="0" borderId="6" xfId="0" applyNumberFormat="1" applyFont="1" applyFill="1" applyBorder="1"/>
    <xf numFmtId="5" fontId="23" fillId="0" borderId="3" xfId="0" applyNumberFormat="1" applyFont="1" applyFill="1" applyBorder="1"/>
    <xf numFmtId="0" fontId="24" fillId="0" borderId="14" xfId="10" applyFont="1" applyFill="1" applyBorder="1" applyAlignment="1">
      <alignment horizontal="left"/>
    </xf>
    <xf numFmtId="0" fontId="19" fillId="0" borderId="0" xfId="0" applyFont="1"/>
    <xf numFmtId="0" fontId="1" fillId="0" borderId="37" xfId="32600" applyBorder="1"/>
    <xf numFmtId="49" fontId="35" fillId="0" borderId="0" xfId="0" applyNumberFormat="1" applyFont="1" applyFill="1"/>
    <xf numFmtId="49" fontId="35" fillId="0" borderId="0" xfId="0" quotePrefix="1" applyNumberFormat="1" applyFont="1" applyFill="1"/>
    <xf numFmtId="0" fontId="20" fillId="0" borderId="0" xfId="0" applyFont="1" applyAlignment="1">
      <alignment horizontal="center"/>
    </xf>
    <xf numFmtId="168" fontId="18" fillId="0" borderId="6" xfId="13" applyNumberFormat="1" applyFont="1" applyFill="1" applyBorder="1"/>
    <xf numFmtId="166" fontId="18" fillId="0" borderId="6" xfId="13" applyNumberFormat="1" applyFont="1" applyFill="1" applyBorder="1" applyAlignment="1">
      <alignment horizontal="center"/>
    </xf>
    <xf numFmtId="0" fontId="0" fillId="0" borderId="37" xfId="0" applyBorder="1"/>
    <xf numFmtId="38" fontId="0" fillId="0" borderId="38" xfId="0" applyNumberFormat="1" applyBorder="1"/>
    <xf numFmtId="0" fontId="0" fillId="6" borderId="17" xfId="0" applyFill="1" applyBorder="1"/>
    <xf numFmtId="0" fontId="0" fillId="6" borderId="32" xfId="0" applyFill="1" applyBorder="1"/>
    <xf numFmtId="38" fontId="0" fillId="6" borderId="18" xfId="0" applyNumberFormat="1" applyFill="1" applyBorder="1"/>
    <xf numFmtId="0" fontId="73" fillId="6" borderId="17" xfId="0" applyFont="1" applyFill="1" applyBorder="1"/>
    <xf numFmtId="0" fontId="73" fillId="6" borderId="32" xfId="0" applyFont="1" applyFill="1" applyBorder="1"/>
    <xf numFmtId="38" fontId="73" fillId="6" borderId="18" xfId="0" applyNumberFormat="1" applyFont="1" applyFill="1" applyBorder="1"/>
    <xf numFmtId="3" fontId="24" fillId="3" borderId="29" xfId="0" applyNumberFormat="1" applyFont="1" applyFill="1" applyBorder="1" applyAlignment="1">
      <alignment horizontal="center"/>
    </xf>
    <xf numFmtId="3" fontId="24" fillId="3" borderId="30" xfId="0" applyNumberFormat="1" applyFont="1" applyFill="1" applyBorder="1" applyAlignment="1">
      <alignment horizontal="center"/>
    </xf>
    <xf numFmtId="3" fontId="24" fillId="3" borderId="3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4" fillId="0" borderId="5" xfId="10" applyFont="1" applyFill="1" applyBorder="1" applyAlignment="1">
      <alignment horizontal="left"/>
    </xf>
    <xf numFmtId="0" fontId="24" fillId="0" borderId="10" xfId="10" applyFont="1" applyFill="1" applyBorder="1" applyAlignment="1">
      <alignment horizontal="left"/>
    </xf>
    <xf numFmtId="0" fontId="20" fillId="0" borderId="2" xfId="3" applyFont="1" applyFill="1" applyBorder="1" applyAlignment="1">
      <alignment horizontal="left"/>
    </xf>
    <xf numFmtId="0" fontId="35" fillId="0" borderId="15" xfId="0" applyFont="1" applyBorder="1"/>
    <xf numFmtId="0" fontId="20" fillId="0" borderId="0" xfId="3" applyFont="1" applyFill="1" applyAlignment="1">
      <alignment horizontal="center"/>
    </xf>
    <xf numFmtId="0" fontId="20" fillId="0" borderId="5" xfId="12" applyFont="1" applyBorder="1" applyAlignment="1">
      <alignment horizontal="center"/>
    </xf>
    <xf numFmtId="0" fontId="22" fillId="0" borderId="10" xfId="12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</cellXfs>
  <cellStyles count="44839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3" xfId="16"/>
    <cellStyle name="Comma 2 14" xfId="20360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2" xfId="1731"/>
    <cellStyle name="Comma 2 4 2 10" xfId="20390"/>
    <cellStyle name="Comma 2 4 2 11" xfId="32634"/>
    <cellStyle name="Comma 2 4 2 2" xfId="1732"/>
    <cellStyle name="Comma 2 4 2 2 10" xfId="32635"/>
    <cellStyle name="Comma 2 4 2 2 2" xfId="1733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2" xfId="1860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5" xfId="1986"/>
    <cellStyle name="Comma 2 5 10" xfId="20645"/>
    <cellStyle name="Comma 2 5 11" xfId="32889"/>
    <cellStyle name="Comma 2 5 2" xfId="1987"/>
    <cellStyle name="Comma 2 5 2 10" xfId="32890"/>
    <cellStyle name="Comma 2 5 2 2" xfId="1988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2" xfId="2115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2" xfId="14229"/>
    <cellStyle name="Comma 4 12 2" xfId="26484"/>
    <cellStyle name="Comma 4 12 3" xfId="38725"/>
    <cellStyle name="Comma 4 13" xfId="20363"/>
    <cellStyle name="Comma 4 14" xfId="32611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2" xfId="2240"/>
    <cellStyle name="Comma 4 2 2 2 10" xfId="33142"/>
    <cellStyle name="Comma 4 2 2 2 2" xfId="2241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3" xfId="2371"/>
    <cellStyle name="Comma 4 2 3 10" xfId="33273"/>
    <cellStyle name="Comma 4 2 3 2" xfId="2372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2" xfId="2502"/>
    <cellStyle name="Comma 4 3 2 10" xfId="33404"/>
    <cellStyle name="Comma 4 3 2 2" xfId="2503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4" xfId="2633"/>
    <cellStyle name="Comma 4 4 10" xfId="33535"/>
    <cellStyle name="Comma 4 4 2" xfId="2634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5" xfId="22"/>
    <cellStyle name="Comma 5 2" xfId="2761"/>
    <cellStyle name="Comma 6" xfId="23"/>
    <cellStyle name="Comma 6 2" xfId="2762"/>
    <cellStyle name="Comma 6 3" xfId="2763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5" xfId="14231"/>
    <cellStyle name="Comma 6 5 2" xfId="26486"/>
    <cellStyle name="Comma 6 5 3" xfId="38727"/>
    <cellStyle name="Comma 6 6" xfId="20365"/>
    <cellStyle name="Comma 6 7" xfId="32613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2" xfId="4303"/>
    <cellStyle name="Normal 12 2 10" xfId="33700"/>
    <cellStyle name="Normal 12 2 2" xfId="4304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2" xfId="4432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2" xfId="4495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2" xfId="4559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2" xfId="4623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2" xfId="4687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2" xfId="4790"/>
    <cellStyle name="Normal 2 3 2 2 2 10" xfId="34183"/>
    <cellStyle name="Normal 2 3 2 2 2 2" xfId="4791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3" xfId="4921"/>
    <cellStyle name="Normal 2 3 2 3 10" xfId="34314"/>
    <cellStyle name="Normal 2 3 2 3 2" xfId="4922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2" xfId="5052"/>
    <cellStyle name="Normal 2 3 3 2 10" xfId="34445"/>
    <cellStyle name="Normal 2 3 3 2 2" xfId="5053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4" xfId="5183"/>
    <cellStyle name="Normal 2 3 4 10" xfId="34576"/>
    <cellStyle name="Normal 2 3 4 2" xfId="5184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2" xfId="5316"/>
    <cellStyle name="Normal 2 4 2 2 10" xfId="22465"/>
    <cellStyle name="Normal 2 4 2 2 11" xfId="34709"/>
    <cellStyle name="Normal 2 4 2 2 2" xfId="5317"/>
    <cellStyle name="Normal 2 4 2 2 2 10" xfId="34710"/>
    <cellStyle name="Normal 2 4 2 2 2 2" xfId="5318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2" xfId="5445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3" xfId="5574"/>
    <cellStyle name="Normal 2 4 3 10" xfId="22723"/>
    <cellStyle name="Normal 2 4 3 11" xfId="34967"/>
    <cellStyle name="Normal 2 4 3 2" xfId="5575"/>
    <cellStyle name="Normal 2 4 3 2 10" xfId="34968"/>
    <cellStyle name="Normal 2 4 3 2 2" xfId="5576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2" xfId="5703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5" xfId="29"/>
    <cellStyle name="Normal 2 5 2" xfId="5830"/>
    <cellStyle name="Normal 2 5 2 10" xfId="35223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7" xfId="5875"/>
    <cellStyle name="Normal 2 8" xfId="587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2" xfId="5951"/>
    <cellStyle name="Normal 3 2 2 10" xfId="23092"/>
    <cellStyle name="Normal 3 2 2 11" xfId="35336"/>
    <cellStyle name="Normal 3 2 2 2" xfId="5952"/>
    <cellStyle name="Normal 3 2 2 2 10" xfId="35337"/>
    <cellStyle name="Normal 3 2 2 2 2" xfId="5953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2" xfId="6080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3" xfId="6206"/>
    <cellStyle name="Normal 3 3 10" xfId="23346"/>
    <cellStyle name="Normal 3 3 11" xfId="35590"/>
    <cellStyle name="Normal 3 3 2" xfId="6207"/>
    <cellStyle name="Normal 3 3 2 10" xfId="35591"/>
    <cellStyle name="Normal 3 3 2 2" xfId="6208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2" xfId="6335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2" xfId="6475"/>
    <cellStyle name="Normal 4 2 2 2 2 10" xfId="35857"/>
    <cellStyle name="Normal 4 2 2 2 2 2" xfId="6476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3" xfId="6606"/>
    <cellStyle name="Normal 4 2 2 3 10" xfId="35988"/>
    <cellStyle name="Normal 4 2 2 3 2" xfId="6607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2" xfId="6737"/>
    <cellStyle name="Normal 4 2 3 2 10" xfId="36119"/>
    <cellStyle name="Normal 4 2 3 2 2" xfId="6738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4" xfId="6868"/>
    <cellStyle name="Normal 4 2 4 10" xfId="36250"/>
    <cellStyle name="Normal 4 2 4 2" xfId="6869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2" xfId="6998"/>
    <cellStyle name="Normal 4 3 2 2 10" xfId="36380"/>
    <cellStyle name="Normal 4 3 2 2 2" xfId="6999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3" xfId="7129"/>
    <cellStyle name="Normal 4 3 3 10" xfId="36511"/>
    <cellStyle name="Normal 4 3 3 2" xfId="7130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2" xfId="7259"/>
    <cellStyle name="Normal 4 4 2 10" xfId="24397"/>
    <cellStyle name="Normal 4 4 2 11" xfId="36641"/>
    <cellStyle name="Normal 4 4 2 2" xfId="7260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9" xfId="18259"/>
    <cellStyle name="Normal 4 4 2 9 2" xfId="30514"/>
    <cellStyle name="Normal 4 4 2 9 3" xfId="42755"/>
    <cellStyle name="Normal 4 4 3" xfId="7327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5" xfId="7394"/>
    <cellStyle name="Normal 4 5 10" xfId="24532"/>
    <cellStyle name="Normal 4 5 11" xfId="36776"/>
    <cellStyle name="Normal 4 5 2" xfId="7395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9" xfId="18394"/>
    <cellStyle name="Normal 4 5 9 2" xfId="30649"/>
    <cellStyle name="Normal 4 5 9 3" xfId="42890"/>
    <cellStyle name="Normal 4 6" xfId="7462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2" xfId="7526"/>
    <cellStyle name="Normal 5 2 2 10" xfId="24664"/>
    <cellStyle name="Normal 5 2 2 11" xfId="36908"/>
    <cellStyle name="Normal 5 2 2 2" xfId="7527"/>
    <cellStyle name="Normal 5 2 2 2 10" xfId="36909"/>
    <cellStyle name="Normal 5 2 2 2 2" xfId="7528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2" xfId="7655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3" xfId="7781"/>
    <cellStyle name="Normal 5 3 10" xfId="24919"/>
    <cellStyle name="Normal 5 3 11" xfId="37163"/>
    <cellStyle name="Normal 5 3 2" xfId="7782"/>
    <cellStyle name="Normal 5 3 2 10" xfId="37164"/>
    <cellStyle name="Normal 5 3 2 2" xfId="7783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2" xfId="7910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2" xfId="8039"/>
    <cellStyle name="Normal 6 2 2 2 10" xfId="37420"/>
    <cellStyle name="Normal 6 2 2 2 2" xfId="804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3" xfId="8170"/>
    <cellStyle name="Normal 6 2 3 10" xfId="37551"/>
    <cellStyle name="Normal 6 2 3 2" xfId="817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2" xfId="8301"/>
    <cellStyle name="Normal 6 3 2 10" xfId="37682"/>
    <cellStyle name="Normal 6 3 2 2" xfId="830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4" xfId="8432"/>
    <cellStyle name="Normal 6 4 10" xfId="37813"/>
    <cellStyle name="Normal 6 4 2" xfId="843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2" xfId="8561"/>
    <cellStyle name="Normal 9 2 10" xfId="25696"/>
    <cellStyle name="Normal 9 2 11" xfId="37938"/>
    <cellStyle name="Normal 9 2 2" xfId="8562"/>
    <cellStyle name="Normal 9 2 2 10" xfId="37939"/>
    <cellStyle name="Normal 9 2 2 2" xfId="8563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2" xfId="8690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2" xfId="11885"/>
    <cellStyle name="Percent 2 3 2 10" xfId="25955"/>
    <cellStyle name="Percent 2 3 2 11" xfId="38197"/>
    <cellStyle name="Percent 2 3 2 2" xfId="11886"/>
    <cellStyle name="Percent 2 3 2 2 10" xfId="38198"/>
    <cellStyle name="Percent 2 3 2 2 2" xfId="11887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2" xfId="12014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4" xfId="12140"/>
    <cellStyle name="Percent 2 4 10" xfId="26210"/>
    <cellStyle name="Percent 2 4 11" xfId="38452"/>
    <cellStyle name="Percent 2 4 2" xfId="12141"/>
    <cellStyle name="Percent 2 4 2 10" xfId="38453"/>
    <cellStyle name="Percent 2 4 2 2" xfId="12142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2" xfId="12269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ion%20752/nVision%20Templates/MFR_Page1%20and%20Page%202.xn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 Var AF"/>
      <sheetName val="Footnotes"/>
      <sheetName val="measures"/>
    </sheetNames>
    <sheetDataSet>
      <sheetData sheetId="0" refreshError="1">
        <row r="4">
          <cell r="L4" t="str">
            <v>%PED,LMOF_BUD%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50"/>
  <sheetViews>
    <sheetView tabSelected="1" zoomScale="85" zoomScaleNormal="85" workbookViewId="0"/>
  </sheetViews>
  <sheetFormatPr defaultColWidth="9.140625" defaultRowHeight="12.75"/>
  <cols>
    <col min="1" max="1" width="9.42578125" style="3" customWidth="1"/>
    <col min="2" max="2" width="41.7109375" style="3" bestFit="1" customWidth="1"/>
    <col min="3" max="3" width="15.28515625" style="4" customWidth="1"/>
    <col min="4" max="4" width="15.42578125" style="4" customWidth="1"/>
    <col min="5" max="5" width="14.5703125" style="4" customWidth="1"/>
    <col min="6" max="6" width="16" style="4" customWidth="1"/>
    <col min="7" max="7" width="17.85546875" style="4" customWidth="1"/>
    <col min="8" max="8" width="13" style="4" customWidth="1"/>
    <col min="9" max="9" width="16.85546875" style="4" customWidth="1"/>
    <col min="10" max="10" width="16.5703125" style="4" bestFit="1" customWidth="1"/>
    <col min="11" max="11" width="17.140625" style="4" customWidth="1"/>
    <col min="12" max="12" width="15.7109375" style="4" customWidth="1"/>
    <col min="13" max="13" width="16.85546875" style="3" customWidth="1"/>
    <col min="14" max="16384" width="9.140625" style="3"/>
  </cols>
  <sheetData>
    <row r="1" spans="1:14" ht="15.7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5.75">
      <c r="A2" s="1" t="s">
        <v>251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15.75">
      <c r="A3" s="13" t="s">
        <v>281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4" ht="11.2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4" ht="29.25" customHeight="1">
      <c r="A5" s="50" t="s">
        <v>1</v>
      </c>
      <c r="B5" s="51" t="s">
        <v>0</v>
      </c>
      <c r="C5" s="53" t="s">
        <v>31</v>
      </c>
      <c r="D5" s="53" t="s">
        <v>193</v>
      </c>
      <c r="E5" s="53" t="s">
        <v>194</v>
      </c>
      <c r="F5" s="53" t="s">
        <v>33</v>
      </c>
      <c r="G5" s="53" t="s">
        <v>192</v>
      </c>
      <c r="H5" s="53" t="s">
        <v>33</v>
      </c>
      <c r="I5" s="53" t="s">
        <v>54</v>
      </c>
      <c r="J5" s="53" t="s">
        <v>55</v>
      </c>
      <c r="K5" s="52" t="s">
        <v>34</v>
      </c>
      <c r="L5" s="52" t="s">
        <v>35</v>
      </c>
    </row>
    <row r="6" spans="1:14" s="27" customFormat="1">
      <c r="A6" s="138" t="s">
        <v>24</v>
      </c>
      <c r="B6" s="139" t="s">
        <v>7</v>
      </c>
      <c r="C6" s="97">
        <v>21044712</v>
      </c>
      <c r="D6" s="209">
        <v>507270</v>
      </c>
      <c r="E6" s="209">
        <v>0</v>
      </c>
      <c r="F6" s="162"/>
      <c r="G6" s="97">
        <v>507270</v>
      </c>
      <c r="H6" s="229" t="s">
        <v>320</v>
      </c>
      <c r="I6" s="97">
        <v>21551982</v>
      </c>
      <c r="J6" s="97">
        <v>1721395.4600000007</v>
      </c>
      <c r="K6" s="97">
        <v>21993763</v>
      </c>
      <c r="L6" s="97">
        <v>-441781</v>
      </c>
    </row>
    <row r="7" spans="1:14" s="29" customFormat="1">
      <c r="A7" s="140" t="s">
        <v>133</v>
      </c>
      <c r="B7" s="141"/>
      <c r="C7" s="95">
        <v>21044712</v>
      </c>
      <c r="D7" s="208">
        <v>507270</v>
      </c>
      <c r="E7" s="208">
        <v>0</v>
      </c>
      <c r="F7" s="96"/>
      <c r="G7" s="95">
        <v>507270</v>
      </c>
      <c r="H7" s="96"/>
      <c r="I7" s="95">
        <v>21551982</v>
      </c>
      <c r="J7" s="95">
        <v>1721395.4600000007</v>
      </c>
      <c r="K7" s="95">
        <v>21993763</v>
      </c>
      <c r="L7" s="95">
        <v>-441781</v>
      </c>
      <c r="M7" s="27"/>
      <c r="N7" s="27"/>
    </row>
    <row r="8" spans="1:14" s="28" customFormat="1" ht="12.75" customHeight="1">
      <c r="A8" s="142" t="s">
        <v>25</v>
      </c>
      <c r="B8" s="139" t="s">
        <v>8</v>
      </c>
      <c r="C8" s="209">
        <v>551069187</v>
      </c>
      <c r="D8" s="209">
        <v>9982306</v>
      </c>
      <c r="E8" s="209">
        <v>0</v>
      </c>
      <c r="F8" s="102"/>
      <c r="G8" s="97">
        <v>9982306</v>
      </c>
      <c r="H8" s="229" t="s">
        <v>321</v>
      </c>
      <c r="I8" s="97">
        <v>561051493</v>
      </c>
      <c r="J8" s="97">
        <v>32206911.100000042</v>
      </c>
      <c r="K8" s="97">
        <v>571201463</v>
      </c>
      <c r="L8" s="97">
        <v>-10149970</v>
      </c>
      <c r="M8" s="27"/>
      <c r="N8" s="27"/>
    </row>
    <row r="9" spans="1:14" s="28" customFormat="1" ht="12.75" customHeight="1">
      <c r="A9" s="142" t="s">
        <v>26</v>
      </c>
      <c r="B9" s="139" t="s">
        <v>9</v>
      </c>
      <c r="C9" s="209">
        <v>47578040</v>
      </c>
      <c r="D9" s="209">
        <v>-778132</v>
      </c>
      <c r="E9" s="209">
        <v>0</v>
      </c>
      <c r="F9" s="102"/>
      <c r="G9" s="97">
        <v>-778132</v>
      </c>
      <c r="H9" s="102" t="s">
        <v>322</v>
      </c>
      <c r="I9" s="97">
        <v>46799908</v>
      </c>
      <c r="J9" s="97">
        <v>2479005.41</v>
      </c>
      <c r="K9" s="97">
        <v>47319926</v>
      </c>
      <c r="L9" s="97">
        <v>-520018</v>
      </c>
      <c r="M9" s="27"/>
      <c r="N9" s="27"/>
    </row>
    <row r="10" spans="1:14" s="28" customFormat="1" ht="12.75" customHeight="1">
      <c r="A10" s="142" t="s">
        <v>27</v>
      </c>
      <c r="B10" s="139" t="s">
        <v>252</v>
      </c>
      <c r="C10" s="209">
        <v>52956080</v>
      </c>
      <c r="D10" s="209">
        <v>-324020</v>
      </c>
      <c r="E10" s="209">
        <v>0</v>
      </c>
      <c r="F10" s="102"/>
      <c r="G10" s="97">
        <v>-324020</v>
      </c>
      <c r="H10" s="102" t="s">
        <v>301</v>
      </c>
      <c r="I10" s="97">
        <v>52632060</v>
      </c>
      <c r="J10" s="97">
        <v>7600000</v>
      </c>
      <c r="K10" s="97">
        <v>51913184</v>
      </c>
      <c r="L10" s="97">
        <v>718876</v>
      </c>
      <c r="M10" s="27"/>
      <c r="N10" s="27"/>
    </row>
    <row r="11" spans="1:14" s="28" customFormat="1" ht="12.75" customHeight="1">
      <c r="A11" s="142" t="s">
        <v>28</v>
      </c>
      <c r="B11" s="139" t="s">
        <v>253</v>
      </c>
      <c r="C11" s="209">
        <v>10065312</v>
      </c>
      <c r="D11" s="209">
        <v>-256776</v>
      </c>
      <c r="E11" s="209">
        <v>0</v>
      </c>
      <c r="F11" s="102"/>
      <c r="G11" s="97">
        <v>-256776</v>
      </c>
      <c r="H11" s="102" t="s">
        <v>239</v>
      </c>
      <c r="I11" s="97">
        <v>9808536</v>
      </c>
      <c r="J11" s="97">
        <v>4000</v>
      </c>
      <c r="K11" s="97">
        <v>9808536</v>
      </c>
      <c r="L11" s="97">
        <v>0</v>
      </c>
      <c r="M11" s="27"/>
      <c r="N11" s="27"/>
    </row>
    <row r="12" spans="1:14" s="28" customFormat="1" ht="12.75" customHeight="1">
      <c r="A12" s="142" t="s">
        <v>29</v>
      </c>
      <c r="B12" s="139" t="s">
        <v>254</v>
      </c>
      <c r="C12" s="209">
        <v>3488222</v>
      </c>
      <c r="D12" s="209">
        <v>444718</v>
      </c>
      <c r="E12" s="209">
        <v>0</v>
      </c>
      <c r="F12" s="102"/>
      <c r="G12" s="97">
        <v>444718</v>
      </c>
      <c r="H12" s="102" t="s">
        <v>226</v>
      </c>
      <c r="I12" s="97">
        <v>3932940</v>
      </c>
      <c r="J12" s="97">
        <v>0</v>
      </c>
      <c r="K12" s="97">
        <v>3932940</v>
      </c>
      <c r="L12" s="97">
        <v>0</v>
      </c>
      <c r="M12" s="27"/>
      <c r="N12" s="27"/>
    </row>
    <row r="13" spans="1:14" s="28" customFormat="1" ht="12.75" customHeight="1">
      <c r="A13" s="142" t="s">
        <v>121</v>
      </c>
      <c r="B13" s="139" t="s">
        <v>11</v>
      </c>
      <c r="C13" s="209">
        <v>9743396</v>
      </c>
      <c r="D13" s="209">
        <v>541110</v>
      </c>
      <c r="E13" s="209">
        <v>0</v>
      </c>
      <c r="F13" s="102"/>
      <c r="G13" s="97">
        <v>541110</v>
      </c>
      <c r="H13" s="102" t="s">
        <v>303</v>
      </c>
      <c r="I13" s="97">
        <v>10284506</v>
      </c>
      <c r="J13" s="97">
        <v>50</v>
      </c>
      <c r="K13" s="97">
        <v>10284506</v>
      </c>
      <c r="L13" s="97">
        <v>0</v>
      </c>
      <c r="M13" s="27"/>
      <c r="N13" s="27"/>
    </row>
    <row r="14" spans="1:14" s="28" customFormat="1" ht="12.75" customHeight="1">
      <c r="A14" s="142" t="s">
        <v>122</v>
      </c>
      <c r="B14" s="139" t="s">
        <v>255</v>
      </c>
      <c r="C14" s="209">
        <v>8610434</v>
      </c>
      <c r="D14" s="209">
        <v>0</v>
      </c>
      <c r="E14" s="209">
        <v>0</v>
      </c>
      <c r="F14" s="102"/>
      <c r="G14" s="97">
        <v>0</v>
      </c>
      <c r="H14" s="102"/>
      <c r="I14" s="97">
        <v>8610434</v>
      </c>
      <c r="J14" s="97">
        <v>25575</v>
      </c>
      <c r="K14" s="97">
        <v>8610434</v>
      </c>
      <c r="L14" s="97">
        <v>0</v>
      </c>
      <c r="M14" s="27"/>
      <c r="N14" s="27"/>
    </row>
    <row r="15" spans="1:14" s="28" customFormat="1" ht="12.75" customHeight="1">
      <c r="A15" s="142" t="s">
        <v>123</v>
      </c>
      <c r="B15" s="139" t="s">
        <v>256</v>
      </c>
      <c r="C15" s="209">
        <v>45277009</v>
      </c>
      <c r="D15" s="209">
        <v>-2113602</v>
      </c>
      <c r="E15" s="209">
        <v>0</v>
      </c>
      <c r="F15" s="102"/>
      <c r="G15" s="97">
        <v>-2113602</v>
      </c>
      <c r="H15" s="102" t="s">
        <v>323</v>
      </c>
      <c r="I15" s="97">
        <v>43163407</v>
      </c>
      <c r="J15" s="97">
        <v>132</v>
      </c>
      <c r="K15" s="97">
        <v>43163407</v>
      </c>
      <c r="L15" s="97">
        <v>0</v>
      </c>
      <c r="M15" s="27"/>
      <c r="N15" s="27"/>
    </row>
    <row r="16" spans="1:14" s="28" customFormat="1" ht="12.75" customHeight="1">
      <c r="A16" s="142" t="s">
        <v>124</v>
      </c>
      <c r="B16" s="139" t="s">
        <v>257</v>
      </c>
      <c r="C16" s="209">
        <v>416169811</v>
      </c>
      <c r="D16" s="209">
        <v>-2751736</v>
      </c>
      <c r="E16" s="209">
        <v>0</v>
      </c>
      <c r="F16" s="102"/>
      <c r="G16" s="97">
        <v>-2751736</v>
      </c>
      <c r="H16" s="102" t="s">
        <v>301</v>
      </c>
      <c r="I16" s="97">
        <v>413418075</v>
      </c>
      <c r="J16" s="97">
        <v>0</v>
      </c>
      <c r="K16" s="97">
        <v>432403734</v>
      </c>
      <c r="L16" s="97">
        <v>-18985659</v>
      </c>
      <c r="M16" s="27"/>
      <c r="N16" s="27"/>
    </row>
    <row r="17" spans="1:14" s="28" customFormat="1" ht="12.75" customHeight="1">
      <c r="A17" s="142" t="s">
        <v>125</v>
      </c>
      <c r="B17" s="139" t="s">
        <v>258</v>
      </c>
      <c r="C17" s="209">
        <v>254336614</v>
      </c>
      <c r="D17" s="209">
        <v>1687129</v>
      </c>
      <c r="E17" s="209">
        <v>0</v>
      </c>
      <c r="F17" s="102"/>
      <c r="G17" s="97">
        <v>1687129</v>
      </c>
      <c r="H17" s="102" t="s">
        <v>301</v>
      </c>
      <c r="I17" s="97">
        <v>256023743</v>
      </c>
      <c r="J17" s="97">
        <v>20528873.900000002</v>
      </c>
      <c r="K17" s="97">
        <v>258076247</v>
      </c>
      <c r="L17" s="97">
        <v>-2052504</v>
      </c>
      <c r="M17" s="27"/>
      <c r="N17" s="27"/>
    </row>
    <row r="18" spans="1:14" s="28" customFormat="1" ht="12.75" customHeight="1">
      <c r="A18" s="142" t="s">
        <v>126</v>
      </c>
      <c r="B18" s="139" t="s">
        <v>259</v>
      </c>
      <c r="C18" s="209">
        <v>12261980</v>
      </c>
      <c r="D18" s="209">
        <v>0</v>
      </c>
      <c r="E18" s="209">
        <v>0</v>
      </c>
      <c r="F18" s="102"/>
      <c r="G18" s="97">
        <v>0</v>
      </c>
      <c r="H18" s="102"/>
      <c r="I18" s="97">
        <v>12261980</v>
      </c>
      <c r="J18" s="97">
        <v>751965</v>
      </c>
      <c r="K18" s="97">
        <v>12172839</v>
      </c>
      <c r="L18" s="97">
        <v>89141</v>
      </c>
      <c r="M18" s="27"/>
      <c r="N18" s="27"/>
    </row>
    <row r="19" spans="1:14" s="28" customFormat="1" ht="12.75" customHeight="1">
      <c r="A19" s="142" t="s">
        <v>127</v>
      </c>
      <c r="B19" s="139" t="s">
        <v>260</v>
      </c>
      <c r="C19" s="209">
        <v>0</v>
      </c>
      <c r="D19" s="209">
        <v>0</v>
      </c>
      <c r="E19" s="209">
        <v>0</v>
      </c>
      <c r="F19" s="102"/>
      <c r="G19" s="97">
        <v>0</v>
      </c>
      <c r="H19" s="102"/>
      <c r="I19" s="97">
        <v>0</v>
      </c>
      <c r="J19" s="97">
        <v>0</v>
      </c>
      <c r="K19" s="97">
        <v>0</v>
      </c>
      <c r="L19" s="97">
        <v>0</v>
      </c>
      <c r="M19" s="27"/>
      <c r="N19" s="27"/>
    </row>
    <row r="20" spans="1:14" s="29" customFormat="1">
      <c r="A20" s="140" t="s">
        <v>134</v>
      </c>
      <c r="B20" s="141"/>
      <c r="C20" s="263">
        <v>1411556085</v>
      </c>
      <c r="D20" s="208">
        <v>6430997</v>
      </c>
      <c r="E20" s="208">
        <v>0</v>
      </c>
      <c r="F20" s="96"/>
      <c r="G20" s="95">
        <v>6430997</v>
      </c>
      <c r="H20" s="96"/>
      <c r="I20" s="95">
        <v>1417987082</v>
      </c>
      <c r="J20" s="95">
        <v>63596512.410000041</v>
      </c>
      <c r="K20" s="95">
        <v>1448887216</v>
      </c>
      <c r="L20" s="95">
        <v>-30900134</v>
      </c>
      <c r="M20" s="27"/>
      <c r="N20" s="27"/>
    </row>
    <row r="21" spans="1:14" s="28" customFormat="1">
      <c r="A21" s="142" t="s">
        <v>30</v>
      </c>
      <c r="B21" s="139" t="s">
        <v>14</v>
      </c>
      <c r="C21" s="97">
        <v>21002268</v>
      </c>
      <c r="D21" s="209">
        <v>0</v>
      </c>
      <c r="E21" s="209">
        <v>0</v>
      </c>
      <c r="F21" s="102"/>
      <c r="G21" s="97">
        <v>0</v>
      </c>
      <c r="H21" s="102"/>
      <c r="I21" s="97">
        <v>21002268</v>
      </c>
      <c r="J21" s="97">
        <v>0</v>
      </c>
      <c r="K21" s="97">
        <v>21002268</v>
      </c>
      <c r="L21" s="97">
        <v>0</v>
      </c>
      <c r="M21" s="27"/>
      <c r="N21" s="27"/>
    </row>
    <row r="22" spans="1:14" s="28" customFormat="1">
      <c r="A22" s="142" t="s">
        <v>128</v>
      </c>
      <c r="B22" s="139" t="s">
        <v>15</v>
      </c>
      <c r="C22" s="97">
        <v>6115107</v>
      </c>
      <c r="D22" s="209">
        <v>0</v>
      </c>
      <c r="E22" s="209">
        <v>0</v>
      </c>
      <c r="F22" s="102"/>
      <c r="G22" s="97">
        <v>0</v>
      </c>
      <c r="H22" s="102"/>
      <c r="I22" s="97">
        <v>6115107</v>
      </c>
      <c r="J22" s="97">
        <v>0</v>
      </c>
      <c r="K22" s="97">
        <v>6115107</v>
      </c>
      <c r="L22" s="97">
        <v>0</v>
      </c>
      <c r="M22" s="27"/>
      <c r="N22" s="27"/>
    </row>
    <row r="23" spans="1:14" s="28" customFormat="1">
      <c r="A23" s="142" t="s">
        <v>129</v>
      </c>
      <c r="B23" s="139" t="s">
        <v>16</v>
      </c>
      <c r="C23" s="97">
        <v>2610320</v>
      </c>
      <c r="D23" s="209">
        <v>0</v>
      </c>
      <c r="E23" s="209">
        <v>0</v>
      </c>
      <c r="F23" s="102"/>
      <c r="G23" s="97">
        <v>0</v>
      </c>
      <c r="H23" s="102"/>
      <c r="I23" s="97">
        <v>2610320</v>
      </c>
      <c r="J23" s="97">
        <v>0</v>
      </c>
      <c r="K23" s="97">
        <v>2610320</v>
      </c>
      <c r="L23" s="97">
        <v>0</v>
      </c>
      <c r="M23" s="27"/>
      <c r="N23" s="27"/>
    </row>
    <row r="24" spans="1:14" s="28" customFormat="1">
      <c r="A24" s="142" t="s">
        <v>111</v>
      </c>
      <c r="B24" s="139" t="s">
        <v>17</v>
      </c>
      <c r="C24" s="97">
        <v>3155605</v>
      </c>
      <c r="D24" s="209">
        <v>343732</v>
      </c>
      <c r="E24" s="209">
        <v>0</v>
      </c>
      <c r="F24" s="102"/>
      <c r="G24" s="97">
        <v>343732</v>
      </c>
      <c r="H24" s="102" t="s">
        <v>324</v>
      </c>
      <c r="I24" s="97">
        <v>3499337</v>
      </c>
      <c r="J24" s="97">
        <v>10093.99</v>
      </c>
      <c r="K24" s="97">
        <v>3499337</v>
      </c>
      <c r="L24" s="97">
        <v>0</v>
      </c>
      <c r="M24" s="27"/>
      <c r="N24" s="27"/>
    </row>
    <row r="25" spans="1:14" s="28" customFormat="1">
      <c r="A25" s="142" t="s">
        <v>112</v>
      </c>
      <c r="B25" s="139" t="s">
        <v>181</v>
      </c>
      <c r="C25" s="97">
        <v>19791968</v>
      </c>
      <c r="D25" s="209">
        <v>1205530</v>
      </c>
      <c r="E25" s="209">
        <v>0</v>
      </c>
      <c r="F25" s="102"/>
      <c r="G25" s="97">
        <v>1205530</v>
      </c>
      <c r="H25" s="102" t="s">
        <v>325</v>
      </c>
      <c r="I25" s="97">
        <v>20997498</v>
      </c>
      <c r="J25" s="97">
        <v>0</v>
      </c>
      <c r="K25" s="97">
        <v>20997498</v>
      </c>
      <c r="L25" s="97">
        <v>0</v>
      </c>
      <c r="M25" s="27"/>
      <c r="N25" s="27"/>
    </row>
    <row r="26" spans="1:14" s="28" customFormat="1">
      <c r="A26" s="142" t="s">
        <v>130</v>
      </c>
      <c r="B26" s="139" t="s">
        <v>182</v>
      </c>
      <c r="C26" s="97">
        <v>1918288</v>
      </c>
      <c r="D26" s="209">
        <v>113387</v>
      </c>
      <c r="E26" s="209">
        <v>0</v>
      </c>
      <c r="F26" s="102"/>
      <c r="G26" s="97">
        <v>113387</v>
      </c>
      <c r="H26" s="102" t="s">
        <v>326</v>
      </c>
      <c r="I26" s="97">
        <v>2031675</v>
      </c>
      <c r="J26" s="97">
        <v>116952.52</v>
      </c>
      <c r="K26" s="97">
        <v>2144509</v>
      </c>
      <c r="L26" s="97">
        <v>-112834</v>
      </c>
      <c r="M26" s="27"/>
      <c r="N26" s="27"/>
    </row>
    <row r="27" spans="1:14" s="29" customFormat="1">
      <c r="A27" s="140" t="s">
        <v>135</v>
      </c>
      <c r="B27" s="141"/>
      <c r="C27" s="95">
        <v>54593556</v>
      </c>
      <c r="D27" s="208">
        <v>1662649</v>
      </c>
      <c r="E27" s="208">
        <v>0</v>
      </c>
      <c r="F27" s="96"/>
      <c r="G27" s="95">
        <v>1662649</v>
      </c>
      <c r="H27" s="96"/>
      <c r="I27" s="95">
        <v>56256205</v>
      </c>
      <c r="J27" s="95">
        <v>127046.51000000001</v>
      </c>
      <c r="K27" s="95">
        <v>56369039</v>
      </c>
      <c r="L27" s="95">
        <v>-112834</v>
      </c>
      <c r="M27" s="27"/>
      <c r="N27" s="27"/>
    </row>
    <row r="28" spans="1:14" s="28" customFormat="1">
      <c r="A28" s="142" t="s">
        <v>113</v>
      </c>
      <c r="B28" s="139" t="s">
        <v>261</v>
      </c>
      <c r="C28" s="97">
        <v>57062210</v>
      </c>
      <c r="D28" s="209">
        <v>1069673</v>
      </c>
      <c r="E28" s="209">
        <v>0</v>
      </c>
      <c r="F28" s="102"/>
      <c r="G28" s="97">
        <v>1069673</v>
      </c>
      <c r="H28" s="102" t="s">
        <v>327</v>
      </c>
      <c r="I28" s="97">
        <v>58131883</v>
      </c>
      <c r="J28" s="97">
        <v>3541952.44</v>
      </c>
      <c r="K28" s="97">
        <v>57387233</v>
      </c>
      <c r="L28" s="97">
        <v>744650</v>
      </c>
      <c r="M28" s="27"/>
      <c r="N28" s="27"/>
    </row>
    <row r="29" spans="1:14" s="28" customFormat="1">
      <c r="A29" s="142" t="s">
        <v>114</v>
      </c>
      <c r="B29" s="139" t="s">
        <v>131</v>
      </c>
      <c r="C29" s="97">
        <v>6355312</v>
      </c>
      <c r="D29" s="209">
        <v>46190</v>
      </c>
      <c r="E29" s="209">
        <v>0</v>
      </c>
      <c r="F29" s="162"/>
      <c r="G29" s="97">
        <v>46190</v>
      </c>
      <c r="H29" s="102" t="s">
        <v>320</v>
      </c>
      <c r="I29" s="97">
        <v>6401502</v>
      </c>
      <c r="J29" s="97">
        <v>356882.22000000009</v>
      </c>
      <c r="K29" s="97">
        <v>5584878</v>
      </c>
      <c r="L29" s="97">
        <v>816624</v>
      </c>
      <c r="M29" s="27"/>
      <c r="N29" s="27"/>
    </row>
    <row r="30" spans="1:14" s="28" customFormat="1">
      <c r="A30" s="142" t="s">
        <v>115</v>
      </c>
      <c r="B30" s="139" t="s">
        <v>262</v>
      </c>
      <c r="C30" s="97">
        <v>9399817</v>
      </c>
      <c r="D30" s="209">
        <v>0</v>
      </c>
      <c r="E30" s="209">
        <v>0</v>
      </c>
      <c r="F30" s="162"/>
      <c r="G30" s="97">
        <v>0</v>
      </c>
      <c r="H30" s="162"/>
      <c r="I30" s="97">
        <v>9399817</v>
      </c>
      <c r="J30" s="97">
        <v>35191.25</v>
      </c>
      <c r="K30" s="97">
        <v>9399817</v>
      </c>
      <c r="L30" s="97">
        <v>0</v>
      </c>
      <c r="M30" s="27"/>
      <c r="N30" s="27"/>
    </row>
    <row r="31" spans="1:14" s="28" customFormat="1">
      <c r="A31" s="144" t="s">
        <v>136</v>
      </c>
      <c r="B31" s="141"/>
      <c r="C31" s="95">
        <v>72817339</v>
      </c>
      <c r="D31" s="208">
        <v>1115863</v>
      </c>
      <c r="E31" s="208">
        <v>0</v>
      </c>
      <c r="F31" s="96"/>
      <c r="G31" s="95">
        <v>1115863</v>
      </c>
      <c r="H31" s="96"/>
      <c r="I31" s="95">
        <v>73933202</v>
      </c>
      <c r="J31" s="95">
        <v>3934025.91</v>
      </c>
      <c r="K31" s="95">
        <v>72371928</v>
      </c>
      <c r="L31" s="95">
        <v>1561274</v>
      </c>
      <c r="M31" s="27"/>
      <c r="N31" s="27"/>
    </row>
    <row r="32" spans="1:14" s="28" customFormat="1">
      <c r="A32" s="142" t="s">
        <v>116</v>
      </c>
      <c r="B32" s="143" t="s">
        <v>19</v>
      </c>
      <c r="C32" s="97">
        <v>45000679</v>
      </c>
      <c r="D32" s="209">
        <v>3127432</v>
      </c>
      <c r="E32" s="209">
        <v>0</v>
      </c>
      <c r="F32" s="162"/>
      <c r="G32" s="97">
        <v>3127432</v>
      </c>
      <c r="H32" s="102" t="s">
        <v>328</v>
      </c>
      <c r="I32" s="97">
        <v>48128111</v>
      </c>
      <c r="J32" s="97">
        <v>2384305.1100000008</v>
      </c>
      <c r="K32" s="97">
        <v>46262227</v>
      </c>
      <c r="L32" s="97">
        <v>1865884</v>
      </c>
      <c r="M32" s="27"/>
      <c r="N32" s="27"/>
    </row>
    <row r="33" spans="1:14" s="29" customFormat="1">
      <c r="A33" s="140" t="s">
        <v>137</v>
      </c>
      <c r="B33" s="141"/>
      <c r="C33" s="95">
        <v>45000679</v>
      </c>
      <c r="D33" s="208">
        <v>3127432</v>
      </c>
      <c r="E33" s="208">
        <v>0</v>
      </c>
      <c r="F33" s="96"/>
      <c r="G33" s="95">
        <v>3127432</v>
      </c>
      <c r="H33" s="96"/>
      <c r="I33" s="95">
        <v>48128111</v>
      </c>
      <c r="J33" s="95">
        <v>2384305.1100000008</v>
      </c>
      <c r="K33" s="95">
        <v>46262227</v>
      </c>
      <c r="L33" s="95">
        <v>1865884</v>
      </c>
      <c r="M33" s="27"/>
      <c r="N33" s="27"/>
    </row>
    <row r="34" spans="1:14" s="28" customFormat="1">
      <c r="A34" s="142" t="s">
        <v>117</v>
      </c>
      <c r="B34" s="143" t="s">
        <v>20</v>
      </c>
      <c r="C34" s="97">
        <v>18534929</v>
      </c>
      <c r="D34" s="209">
        <v>370079</v>
      </c>
      <c r="E34" s="209">
        <v>0</v>
      </c>
      <c r="F34" s="162"/>
      <c r="G34" s="97">
        <v>370079</v>
      </c>
      <c r="H34" s="102" t="s">
        <v>327</v>
      </c>
      <c r="I34" s="97">
        <v>18905008</v>
      </c>
      <c r="J34" s="97">
        <v>1149610.4599999993</v>
      </c>
      <c r="K34" s="97">
        <v>19195902</v>
      </c>
      <c r="L34" s="97">
        <v>-290894</v>
      </c>
      <c r="M34" s="27"/>
      <c r="N34" s="27"/>
    </row>
    <row r="35" spans="1:14" s="28" customFormat="1">
      <c r="A35" s="142" t="s">
        <v>118</v>
      </c>
      <c r="B35" s="143" t="s">
        <v>21</v>
      </c>
      <c r="C35" s="97">
        <v>10576432</v>
      </c>
      <c r="D35" s="209">
        <v>-1596939</v>
      </c>
      <c r="E35" s="209">
        <v>0</v>
      </c>
      <c r="F35" s="162"/>
      <c r="G35" s="97">
        <v>-1596939</v>
      </c>
      <c r="H35" s="102" t="s">
        <v>322</v>
      </c>
      <c r="I35" s="97">
        <v>8979493</v>
      </c>
      <c r="J35" s="97">
        <v>320121.1100000001</v>
      </c>
      <c r="K35" s="97">
        <v>9068063</v>
      </c>
      <c r="L35" s="97">
        <v>-88570</v>
      </c>
      <c r="M35" s="27"/>
      <c r="N35" s="27"/>
    </row>
    <row r="36" spans="1:14" s="28" customFormat="1">
      <c r="A36" s="142" t="s">
        <v>119</v>
      </c>
      <c r="B36" s="143" t="s">
        <v>22</v>
      </c>
      <c r="C36" s="97">
        <v>1422938</v>
      </c>
      <c r="D36" s="209">
        <v>-460743</v>
      </c>
      <c r="E36" s="209">
        <v>0</v>
      </c>
      <c r="F36" s="162"/>
      <c r="G36" s="97">
        <v>-460743</v>
      </c>
      <c r="H36" s="102" t="s">
        <v>327</v>
      </c>
      <c r="I36" s="97">
        <v>962195</v>
      </c>
      <c r="J36" s="97">
        <v>19152.660000000003</v>
      </c>
      <c r="K36" s="97">
        <v>770377</v>
      </c>
      <c r="L36" s="97">
        <v>191818</v>
      </c>
      <c r="M36" s="27"/>
      <c r="N36" s="27"/>
    </row>
    <row r="37" spans="1:14" s="28" customFormat="1">
      <c r="A37" s="142" t="s">
        <v>120</v>
      </c>
      <c r="B37" s="143" t="s">
        <v>23</v>
      </c>
      <c r="C37" s="97">
        <v>36320360</v>
      </c>
      <c r="D37" s="209">
        <v>1765942</v>
      </c>
      <c r="E37" s="209">
        <v>0</v>
      </c>
      <c r="F37" s="102"/>
      <c r="G37" s="97">
        <v>1765942</v>
      </c>
      <c r="H37" s="102" t="s">
        <v>329</v>
      </c>
      <c r="I37" s="97">
        <v>38086302</v>
      </c>
      <c r="J37" s="97">
        <v>1669952.3600000006</v>
      </c>
      <c r="K37" s="97">
        <v>38649531</v>
      </c>
      <c r="L37" s="97">
        <v>-563229</v>
      </c>
      <c r="M37" s="27"/>
      <c r="N37" s="27"/>
    </row>
    <row r="38" spans="1:14" s="29" customFormat="1">
      <c r="A38" s="140" t="s">
        <v>138</v>
      </c>
      <c r="B38" s="141"/>
      <c r="C38" s="95">
        <v>66854659</v>
      </c>
      <c r="D38" s="208">
        <v>78339</v>
      </c>
      <c r="E38" s="208">
        <v>0</v>
      </c>
      <c r="F38" s="95"/>
      <c r="G38" s="95">
        <v>78339</v>
      </c>
      <c r="H38" s="208"/>
      <c r="I38" s="95">
        <v>66932998</v>
      </c>
      <c r="J38" s="95">
        <v>3158836.59</v>
      </c>
      <c r="K38" s="95">
        <v>67683873</v>
      </c>
      <c r="L38" s="95">
        <v>-750875</v>
      </c>
      <c r="M38" s="27"/>
      <c r="N38" s="27"/>
    </row>
    <row r="39" spans="1:14" s="29" customFormat="1">
      <c r="A39" s="145" t="s">
        <v>263</v>
      </c>
      <c r="B39" s="146" t="s">
        <v>132</v>
      </c>
      <c r="C39" s="98">
        <v>64802014</v>
      </c>
      <c r="D39" s="98">
        <v>1140258</v>
      </c>
      <c r="E39" s="210">
        <v>0</v>
      </c>
      <c r="F39" s="102"/>
      <c r="G39" s="97">
        <v>1140258</v>
      </c>
      <c r="H39" s="102" t="s">
        <v>330</v>
      </c>
      <c r="I39" s="98">
        <v>65942272</v>
      </c>
      <c r="J39" s="98">
        <v>652959.26</v>
      </c>
      <c r="K39" s="98">
        <v>65942272</v>
      </c>
      <c r="L39" s="98">
        <v>0</v>
      </c>
      <c r="M39" s="27"/>
      <c r="N39" s="27"/>
    </row>
    <row r="40" spans="1:14" s="29" customFormat="1">
      <c r="A40" s="140" t="s">
        <v>271</v>
      </c>
      <c r="B40" s="141"/>
      <c r="C40" s="208">
        <v>64802014</v>
      </c>
      <c r="D40" s="208">
        <v>1140258</v>
      </c>
      <c r="E40" s="208">
        <v>0</v>
      </c>
      <c r="F40" s="208"/>
      <c r="G40" s="208">
        <v>1140258</v>
      </c>
      <c r="H40" s="208"/>
      <c r="I40" s="208">
        <v>65942272</v>
      </c>
      <c r="J40" s="208">
        <v>652959.26</v>
      </c>
      <c r="K40" s="208">
        <v>65942272</v>
      </c>
      <c r="L40" s="208">
        <v>0</v>
      </c>
      <c r="M40" s="27"/>
      <c r="N40" s="27"/>
    </row>
    <row r="41" spans="1:14" s="29" customFormat="1" ht="15" customHeight="1">
      <c r="A41" s="140" t="s">
        <v>2</v>
      </c>
      <c r="B41" s="147"/>
      <c r="C41" s="95">
        <v>1736669044</v>
      </c>
      <c r="D41" s="208">
        <v>14062808</v>
      </c>
      <c r="E41" s="208">
        <v>0</v>
      </c>
      <c r="F41" s="95"/>
      <c r="G41" s="95">
        <v>14062808</v>
      </c>
      <c r="H41" s="208"/>
      <c r="I41" s="208">
        <v>1750731852</v>
      </c>
      <c r="J41" s="208">
        <v>75575081.250000045</v>
      </c>
      <c r="K41" s="208">
        <v>1779510318</v>
      </c>
      <c r="L41" s="208">
        <v>-28778466</v>
      </c>
      <c r="M41" s="27"/>
      <c r="N41" s="27"/>
    </row>
    <row r="42" spans="1:14" ht="9.75" customHeight="1">
      <c r="A42" s="148"/>
      <c r="B42" s="149"/>
      <c r="C42" s="99"/>
      <c r="D42" s="211"/>
      <c r="E42" s="211"/>
      <c r="F42" s="100"/>
      <c r="G42" s="99"/>
      <c r="H42" s="212"/>
      <c r="I42" s="99"/>
      <c r="J42" s="99"/>
      <c r="K42" s="99"/>
      <c r="L42" s="99"/>
    </row>
    <row r="43" spans="1:14">
      <c r="A43" s="150" t="s">
        <v>56</v>
      </c>
      <c r="B43" s="151"/>
      <c r="C43" s="100"/>
      <c r="D43" s="212"/>
      <c r="E43" s="212"/>
      <c r="F43" s="100"/>
      <c r="G43" s="100"/>
      <c r="H43" s="212"/>
      <c r="I43" s="100"/>
      <c r="J43" s="100"/>
      <c r="K43" s="100"/>
      <c r="L43" s="100"/>
    </row>
    <row r="44" spans="1:14">
      <c r="A44" s="152"/>
      <c r="B44" s="151" t="s">
        <v>4</v>
      </c>
      <c r="C44" s="97">
        <v>922125602</v>
      </c>
      <c r="D44" s="209">
        <v>16669131</v>
      </c>
      <c r="E44" s="209">
        <v>0</v>
      </c>
      <c r="F44" s="93"/>
      <c r="G44" s="97">
        <v>16669131</v>
      </c>
      <c r="H44" s="93"/>
      <c r="I44" s="97">
        <v>938794733</v>
      </c>
      <c r="J44" s="97">
        <v>60083769.639999986</v>
      </c>
      <c r="K44" s="97">
        <v>967719620</v>
      </c>
      <c r="L44" s="97">
        <v>-28924887</v>
      </c>
    </row>
    <row r="45" spans="1:14">
      <c r="A45" s="152"/>
      <c r="B45" s="151" t="s">
        <v>5</v>
      </c>
      <c r="C45" s="97">
        <v>5685702</v>
      </c>
      <c r="D45" s="209">
        <v>0</v>
      </c>
      <c r="E45" s="209">
        <v>0</v>
      </c>
      <c r="F45" s="93"/>
      <c r="G45" s="97">
        <v>0</v>
      </c>
      <c r="H45" s="93"/>
      <c r="I45" s="97">
        <v>5685702</v>
      </c>
      <c r="J45" s="97">
        <v>0</v>
      </c>
      <c r="K45" s="97">
        <v>5685702</v>
      </c>
      <c r="L45" s="97">
        <v>0</v>
      </c>
    </row>
    <row r="46" spans="1:14" s="29" customFormat="1" ht="13.5">
      <c r="A46" s="153"/>
      <c r="B46" s="154" t="s">
        <v>57</v>
      </c>
      <c r="C46" s="101">
        <v>927811304</v>
      </c>
      <c r="D46" s="213">
        <v>16669131</v>
      </c>
      <c r="E46" s="213">
        <v>0</v>
      </c>
      <c r="F46" s="101"/>
      <c r="G46" s="101">
        <v>16669131</v>
      </c>
      <c r="H46" s="213"/>
      <c r="I46" s="101">
        <v>944480435</v>
      </c>
      <c r="J46" s="101">
        <v>60083769.639999986</v>
      </c>
      <c r="K46" s="101">
        <v>973405322</v>
      </c>
      <c r="L46" s="101">
        <v>-28924887</v>
      </c>
    </row>
    <row r="47" spans="1:14">
      <c r="A47" s="152"/>
      <c r="B47" s="151" t="s">
        <v>6</v>
      </c>
      <c r="C47" s="97">
        <v>799156518</v>
      </c>
      <c r="D47" s="209">
        <v>-2982564</v>
      </c>
      <c r="E47" s="209">
        <v>0</v>
      </c>
      <c r="F47" s="93"/>
      <c r="G47" s="97">
        <v>-2982564</v>
      </c>
      <c r="H47" s="93"/>
      <c r="I47" s="97">
        <v>796173954</v>
      </c>
      <c r="J47" s="97">
        <v>14966642.020000009</v>
      </c>
      <c r="K47" s="97">
        <v>796096213</v>
      </c>
      <c r="L47" s="97">
        <v>77741</v>
      </c>
    </row>
    <row r="48" spans="1:14">
      <c r="A48" s="152"/>
      <c r="B48" s="151" t="s">
        <v>36</v>
      </c>
      <c r="C48" s="97">
        <v>9701222</v>
      </c>
      <c r="D48" s="209">
        <v>376241</v>
      </c>
      <c r="E48" s="209">
        <v>0</v>
      </c>
      <c r="F48" s="97"/>
      <c r="G48" s="97">
        <v>376241</v>
      </c>
      <c r="H48" s="209"/>
      <c r="I48" s="97">
        <v>10077463</v>
      </c>
      <c r="J48" s="97">
        <v>524669.59</v>
      </c>
      <c r="K48" s="97">
        <v>10008783</v>
      </c>
      <c r="L48" s="97">
        <v>68680</v>
      </c>
    </row>
    <row r="49" spans="1:12" s="29" customFormat="1">
      <c r="A49" s="140" t="s">
        <v>37</v>
      </c>
      <c r="B49" s="147"/>
      <c r="C49" s="95">
        <v>1736669044</v>
      </c>
      <c r="D49" s="208">
        <v>14062808</v>
      </c>
      <c r="E49" s="208">
        <v>0</v>
      </c>
      <c r="F49" s="95"/>
      <c r="G49" s="95">
        <v>14062808</v>
      </c>
      <c r="H49" s="95"/>
      <c r="I49" s="95">
        <v>1750731852</v>
      </c>
      <c r="J49" s="95">
        <v>75575081.25</v>
      </c>
      <c r="K49" s="95">
        <v>1779510318</v>
      </c>
      <c r="L49" s="95">
        <v>-28778466</v>
      </c>
    </row>
    <row r="50" spans="1:12" ht="15.75">
      <c r="A50" s="48" t="s">
        <v>162</v>
      </c>
    </row>
  </sheetData>
  <phoneticPr fontId="16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101"/>
  <sheetViews>
    <sheetView zoomScale="80" zoomScaleNormal="80" workbookViewId="0">
      <selection sqref="A1:I1"/>
    </sheetView>
  </sheetViews>
  <sheetFormatPr defaultColWidth="11.42578125" defaultRowHeight="15.75"/>
  <cols>
    <col min="1" max="1" width="10.140625" style="7" customWidth="1"/>
    <col min="2" max="2" width="10.28515625" style="7" customWidth="1"/>
    <col min="3" max="3" width="79.28515625" style="7" customWidth="1"/>
    <col min="4" max="4" width="14.140625" style="7" customWidth="1"/>
    <col min="5" max="5" width="3.5703125" style="7" customWidth="1"/>
    <col min="6" max="6" width="11.42578125" style="7" customWidth="1"/>
    <col min="7" max="7" width="9.5703125" style="7" customWidth="1"/>
    <col min="8" max="8" width="89.140625" style="7" customWidth="1"/>
    <col min="9" max="9" width="13.7109375" style="7" customWidth="1"/>
    <col min="10" max="17" width="11.42578125" style="7" customWidth="1"/>
    <col min="18" max="18" width="12.28515625" style="7" bestFit="1" customWidth="1"/>
    <col min="19" max="16384" width="11.42578125" style="7"/>
  </cols>
  <sheetData>
    <row r="1" spans="1:9">
      <c r="A1" s="283" t="s">
        <v>3</v>
      </c>
      <c r="B1" s="283"/>
      <c r="C1" s="283"/>
      <c r="D1" s="283"/>
      <c r="E1" s="283"/>
      <c r="F1" s="283"/>
      <c r="G1" s="283"/>
      <c r="H1" s="283"/>
      <c r="I1" s="283"/>
    </row>
    <row r="2" spans="1:9">
      <c r="A2" s="283" t="s">
        <v>264</v>
      </c>
      <c r="B2" s="283"/>
      <c r="C2" s="283"/>
      <c r="D2" s="283"/>
      <c r="E2" s="283"/>
      <c r="F2" s="283"/>
      <c r="G2" s="283"/>
      <c r="H2" s="283"/>
      <c r="I2" s="283"/>
    </row>
    <row r="3" spans="1:9">
      <c r="A3" s="284" t="str">
        <f>'Schedule 1'!A3</f>
        <v>Data Through the End of September 2015</v>
      </c>
      <c r="B3" s="284"/>
      <c r="C3" s="284"/>
      <c r="D3" s="284"/>
      <c r="E3" s="284"/>
      <c r="F3" s="284"/>
      <c r="G3" s="284"/>
      <c r="H3" s="284"/>
      <c r="I3" s="284"/>
    </row>
    <row r="4" spans="1:9" ht="12" customHeight="1">
      <c r="A4" s="6"/>
      <c r="B4" s="6"/>
      <c r="C4" s="6"/>
      <c r="D4" s="6"/>
      <c r="E4" s="6"/>
      <c r="F4" s="6"/>
      <c r="G4" s="6"/>
      <c r="H4" s="6"/>
      <c r="I4" s="6"/>
    </row>
    <row r="5" spans="1:9" s="168" customFormat="1" ht="12.75">
      <c r="A5" s="280" t="s">
        <v>280</v>
      </c>
      <c r="B5" s="281"/>
      <c r="C5" s="281"/>
      <c r="D5" s="282"/>
      <c r="E5" s="167"/>
      <c r="F5" s="280" t="s">
        <v>203</v>
      </c>
      <c r="G5" s="281"/>
      <c r="H5" s="281"/>
      <c r="I5" s="282"/>
    </row>
    <row r="6" spans="1:9" s="168" customFormat="1" ht="13.5" customHeight="1">
      <c r="A6" s="204" t="s">
        <v>217</v>
      </c>
      <c r="B6" s="204" t="s">
        <v>213</v>
      </c>
      <c r="C6" s="256" t="s">
        <v>235</v>
      </c>
      <c r="D6" s="204" t="s">
        <v>201</v>
      </c>
      <c r="F6" s="204" t="s">
        <v>217</v>
      </c>
      <c r="G6" s="204" t="s">
        <v>213</v>
      </c>
      <c r="H6" s="256" t="s">
        <v>235</v>
      </c>
      <c r="I6" s="204" t="s">
        <v>201</v>
      </c>
    </row>
    <row r="7" spans="1:9" s="168" customFormat="1" ht="13.5" customHeight="1">
      <c r="A7" s="7"/>
      <c r="B7" s="7"/>
      <c r="C7" s="7"/>
      <c r="D7" s="7"/>
      <c r="F7" s="221" t="s">
        <v>24</v>
      </c>
      <c r="G7" s="221" t="s">
        <v>297</v>
      </c>
      <c r="H7" s="221" t="s">
        <v>298</v>
      </c>
      <c r="I7" s="222">
        <v>29379</v>
      </c>
    </row>
    <row r="8" spans="1:9" s="168" customFormat="1" ht="13.5" customHeight="1">
      <c r="A8" s="7"/>
      <c r="B8" s="7"/>
      <c r="C8" s="7"/>
      <c r="D8" s="7"/>
      <c r="F8" s="223"/>
      <c r="G8" s="221" t="s">
        <v>299</v>
      </c>
      <c r="H8" s="221" t="s">
        <v>300</v>
      </c>
      <c r="I8" s="222">
        <v>435114</v>
      </c>
    </row>
    <row r="9" spans="1:9" s="168" customFormat="1" ht="13.5" customHeight="1">
      <c r="A9" s="7"/>
      <c r="B9" s="7"/>
      <c r="C9" s="7"/>
      <c r="D9" s="7"/>
      <c r="F9" s="223"/>
      <c r="G9" s="221" t="s">
        <v>301</v>
      </c>
      <c r="H9" s="221" t="s">
        <v>293</v>
      </c>
      <c r="I9" s="222">
        <v>5531</v>
      </c>
    </row>
    <row r="10" spans="1:9" s="168" customFormat="1" ht="13.5" customHeight="1">
      <c r="A10" s="7"/>
      <c r="B10" s="7"/>
      <c r="C10" s="7"/>
      <c r="D10" s="7"/>
      <c r="F10" s="223"/>
      <c r="G10" s="221" t="s">
        <v>226</v>
      </c>
      <c r="H10" s="221" t="s">
        <v>302</v>
      </c>
      <c r="I10" s="222">
        <v>37246</v>
      </c>
    </row>
    <row r="11" spans="1:9" s="168" customFormat="1" ht="13.5" customHeight="1">
      <c r="A11" s="7"/>
      <c r="B11" s="7"/>
      <c r="C11" s="7"/>
      <c r="D11" s="7"/>
      <c r="F11" s="277" t="s">
        <v>238</v>
      </c>
      <c r="G11" s="278"/>
      <c r="H11" s="278"/>
      <c r="I11" s="279">
        <f>SUM(I7:I10)</f>
        <v>507270</v>
      </c>
    </row>
    <row r="12" spans="1:9" s="168" customFormat="1" ht="13.5" customHeight="1">
      <c r="A12" s="7"/>
      <c r="B12" s="7"/>
      <c r="C12" s="7"/>
      <c r="D12" s="7"/>
      <c r="F12" s="221" t="s">
        <v>25</v>
      </c>
      <c r="G12" s="221" t="s">
        <v>303</v>
      </c>
      <c r="H12" s="221" t="s">
        <v>304</v>
      </c>
      <c r="I12" s="222">
        <v>-2358805</v>
      </c>
    </row>
    <row r="13" spans="1:9" s="168" customFormat="1" ht="13.5" customHeight="1">
      <c r="A13" s="7"/>
      <c r="B13" s="7"/>
      <c r="C13" s="7"/>
      <c r="D13" s="7"/>
      <c r="F13" s="223"/>
      <c r="G13" s="221" t="s">
        <v>297</v>
      </c>
      <c r="H13" s="221" t="s">
        <v>298</v>
      </c>
      <c r="I13" s="222">
        <v>503274</v>
      </c>
    </row>
    <row r="14" spans="1:9" s="168" customFormat="1" ht="13.5" customHeight="1">
      <c r="A14" s="7"/>
      <c r="B14" s="7"/>
      <c r="C14" s="7"/>
      <c r="D14" s="7"/>
      <c r="F14" s="223"/>
      <c r="G14" s="221" t="s">
        <v>299</v>
      </c>
      <c r="H14" s="221" t="s">
        <v>300</v>
      </c>
      <c r="I14" s="222">
        <v>8676267</v>
      </c>
    </row>
    <row r="15" spans="1:9" s="168" customFormat="1" ht="13.5" customHeight="1">
      <c r="A15" s="7"/>
      <c r="B15" s="7"/>
      <c r="C15" s="7"/>
      <c r="D15" s="7"/>
      <c r="F15" s="223"/>
      <c r="G15" s="221" t="s">
        <v>301</v>
      </c>
      <c r="H15" s="221" t="s">
        <v>293</v>
      </c>
      <c r="I15" s="222">
        <v>534498</v>
      </c>
    </row>
    <row r="16" spans="1:9" ht="13.5" customHeight="1">
      <c r="E16" s="168"/>
      <c r="F16" s="223"/>
      <c r="G16" s="221" t="s">
        <v>247</v>
      </c>
      <c r="H16" s="221" t="s">
        <v>305</v>
      </c>
      <c r="I16" s="222">
        <v>89100</v>
      </c>
    </row>
    <row r="17" spans="5:9" ht="13.5" customHeight="1">
      <c r="E17" s="168"/>
      <c r="F17" s="223"/>
      <c r="G17" s="221" t="s">
        <v>226</v>
      </c>
      <c r="H17" s="221" t="s">
        <v>302</v>
      </c>
      <c r="I17" s="222">
        <v>745711</v>
      </c>
    </row>
    <row r="18" spans="5:9" ht="13.5" customHeight="1">
      <c r="E18" s="168"/>
      <c r="F18" s="223"/>
      <c r="G18" s="221" t="s">
        <v>306</v>
      </c>
      <c r="H18" s="221" t="s">
        <v>307</v>
      </c>
      <c r="I18" s="222">
        <v>1792261</v>
      </c>
    </row>
    <row r="19" spans="5:9" ht="13.5" customHeight="1">
      <c r="E19" s="168"/>
      <c r="F19" s="277" t="s">
        <v>227</v>
      </c>
      <c r="G19" s="278"/>
      <c r="H19" s="278"/>
      <c r="I19" s="279">
        <f>SUM(I12:I18)</f>
        <v>9982306</v>
      </c>
    </row>
    <row r="20" spans="5:9" ht="13.5" customHeight="1">
      <c r="F20" s="221" t="s">
        <v>26</v>
      </c>
      <c r="G20" s="221" t="s">
        <v>303</v>
      </c>
      <c r="H20" s="221" t="s">
        <v>304</v>
      </c>
      <c r="I20" s="222">
        <v>-140963</v>
      </c>
    </row>
    <row r="21" spans="5:9" ht="13.5" customHeight="1">
      <c r="F21" s="223"/>
      <c r="G21" s="221" t="s">
        <v>297</v>
      </c>
      <c r="H21" s="221" t="s">
        <v>298</v>
      </c>
      <c r="I21" s="222">
        <v>120462</v>
      </c>
    </row>
    <row r="22" spans="5:9" ht="13.5" customHeight="1">
      <c r="F22" s="223"/>
      <c r="G22" s="221" t="s">
        <v>299</v>
      </c>
      <c r="H22" s="221" t="s">
        <v>300</v>
      </c>
      <c r="I22" s="222">
        <v>679136</v>
      </c>
    </row>
    <row r="23" spans="5:9" ht="13.5" customHeight="1">
      <c r="F23" s="223"/>
      <c r="G23" s="221" t="s">
        <v>301</v>
      </c>
      <c r="H23" s="221" t="s">
        <v>293</v>
      </c>
      <c r="I23" s="222">
        <v>-138754</v>
      </c>
    </row>
    <row r="24" spans="5:9" ht="13.5" customHeight="1">
      <c r="F24" s="223"/>
      <c r="G24" s="221" t="s">
        <v>247</v>
      </c>
      <c r="H24" s="221" t="s">
        <v>305</v>
      </c>
      <c r="I24" s="222">
        <v>-1340224</v>
      </c>
    </row>
    <row r="25" spans="5:9" ht="13.5" customHeight="1">
      <c r="F25" s="223"/>
      <c r="G25" s="221" t="s">
        <v>226</v>
      </c>
      <c r="H25" s="221" t="s">
        <v>302</v>
      </c>
      <c r="I25" s="222">
        <v>42211</v>
      </c>
    </row>
    <row r="26" spans="5:9" ht="13.5" customHeight="1">
      <c r="F26" s="277" t="s">
        <v>240</v>
      </c>
      <c r="G26" s="278"/>
      <c r="H26" s="278"/>
      <c r="I26" s="279">
        <f>SUM(I20:I25)</f>
        <v>-778132</v>
      </c>
    </row>
    <row r="27" spans="5:9" ht="13.5" customHeight="1">
      <c r="F27" s="221" t="s">
        <v>27</v>
      </c>
      <c r="G27" s="221" t="s">
        <v>301</v>
      </c>
      <c r="H27" s="221" t="s">
        <v>293</v>
      </c>
      <c r="I27" s="222">
        <v>-324020</v>
      </c>
    </row>
    <row r="28" spans="5:9" ht="13.5" customHeight="1">
      <c r="F28" s="277" t="s">
        <v>308</v>
      </c>
      <c r="G28" s="278"/>
      <c r="H28" s="278"/>
      <c r="I28" s="279">
        <f>SUM(I27)</f>
        <v>-324020</v>
      </c>
    </row>
    <row r="29" spans="5:9" ht="13.5" customHeight="1">
      <c r="F29" s="221" t="s">
        <v>28</v>
      </c>
      <c r="G29" s="221" t="s">
        <v>239</v>
      </c>
      <c r="H29" s="221" t="s">
        <v>304</v>
      </c>
      <c r="I29" s="222">
        <v>-256776</v>
      </c>
    </row>
    <row r="30" spans="5:9" ht="13.5" customHeight="1">
      <c r="F30" s="277" t="s">
        <v>309</v>
      </c>
      <c r="G30" s="278"/>
      <c r="H30" s="278"/>
      <c r="I30" s="279">
        <v>-256776</v>
      </c>
    </row>
    <row r="31" spans="5:9" ht="13.5" customHeight="1">
      <c r="F31" s="221" t="s">
        <v>29</v>
      </c>
      <c r="G31" s="221" t="s">
        <v>226</v>
      </c>
      <c r="H31" s="221" t="s">
        <v>302</v>
      </c>
      <c r="I31" s="222">
        <v>444718</v>
      </c>
    </row>
    <row r="32" spans="5:9" ht="13.5" customHeight="1">
      <c r="F32" s="277" t="s">
        <v>310</v>
      </c>
      <c r="G32" s="278"/>
      <c r="H32" s="278"/>
      <c r="I32" s="279">
        <v>444718</v>
      </c>
    </row>
    <row r="33" spans="6:9" ht="13.5" customHeight="1">
      <c r="F33" s="221" t="s">
        <v>121</v>
      </c>
      <c r="G33" s="221" t="s">
        <v>303</v>
      </c>
      <c r="H33" s="221" t="s">
        <v>304</v>
      </c>
      <c r="I33" s="222">
        <v>541110</v>
      </c>
    </row>
    <row r="34" spans="6:9" ht="13.5" customHeight="1">
      <c r="F34" s="277" t="s">
        <v>311</v>
      </c>
      <c r="G34" s="278"/>
      <c r="H34" s="278"/>
      <c r="I34" s="279">
        <v>541110</v>
      </c>
    </row>
    <row r="35" spans="6:9" ht="13.5" customHeight="1">
      <c r="F35" s="221" t="s">
        <v>123</v>
      </c>
      <c r="G35" s="221" t="s">
        <v>303</v>
      </c>
      <c r="H35" s="221" t="s">
        <v>304</v>
      </c>
      <c r="I35" s="222">
        <v>-1668884</v>
      </c>
    </row>
    <row r="36" spans="6:9" ht="13.5" customHeight="1">
      <c r="F36" s="223"/>
      <c r="G36" s="221" t="s">
        <v>226</v>
      </c>
      <c r="H36" s="221" t="s">
        <v>302</v>
      </c>
      <c r="I36" s="222">
        <v>-444718</v>
      </c>
    </row>
    <row r="37" spans="6:9" ht="13.5" customHeight="1">
      <c r="F37" s="277" t="s">
        <v>312</v>
      </c>
      <c r="G37" s="278"/>
      <c r="H37" s="278"/>
      <c r="I37" s="279">
        <f>SUM(I35:I36)</f>
        <v>-2113602</v>
      </c>
    </row>
    <row r="38" spans="6:9" ht="13.5" customHeight="1">
      <c r="F38" s="221" t="s">
        <v>124</v>
      </c>
      <c r="G38" s="221" t="s">
        <v>301</v>
      </c>
      <c r="H38" s="221" t="s">
        <v>293</v>
      </c>
      <c r="I38" s="222">
        <v>-2751736</v>
      </c>
    </row>
    <row r="39" spans="6:9" ht="13.5" customHeight="1">
      <c r="F39" s="277" t="s">
        <v>248</v>
      </c>
      <c r="G39" s="278"/>
      <c r="H39" s="278"/>
      <c r="I39" s="279">
        <f>SUM(I38)</f>
        <v>-2751736</v>
      </c>
    </row>
    <row r="40" spans="6:9" ht="13.5" customHeight="1">
      <c r="F40" s="221" t="s">
        <v>125</v>
      </c>
      <c r="G40" s="221" t="s">
        <v>301</v>
      </c>
      <c r="H40" s="221" t="s">
        <v>293</v>
      </c>
      <c r="I40" s="222">
        <v>1687129</v>
      </c>
    </row>
    <row r="41" spans="6:9" ht="13.5" customHeight="1">
      <c r="F41" s="277" t="s">
        <v>241</v>
      </c>
      <c r="G41" s="278"/>
      <c r="H41" s="278"/>
      <c r="I41" s="279">
        <f>SUM(I40)</f>
        <v>1687129</v>
      </c>
    </row>
    <row r="42" spans="6:9" ht="13.5" customHeight="1">
      <c r="F42" s="221" t="s">
        <v>111</v>
      </c>
      <c r="G42" s="221" t="s">
        <v>303</v>
      </c>
      <c r="H42" s="221" t="s">
        <v>304</v>
      </c>
      <c r="I42" s="222">
        <v>340998</v>
      </c>
    </row>
    <row r="43" spans="6:9" ht="13.5" customHeight="1">
      <c r="F43" s="223"/>
      <c r="G43" s="221" t="s">
        <v>297</v>
      </c>
      <c r="H43" s="221" t="s">
        <v>298</v>
      </c>
      <c r="I43" s="222">
        <v>3</v>
      </c>
    </row>
    <row r="44" spans="6:9" ht="13.5" customHeight="1">
      <c r="F44" s="223"/>
      <c r="G44" s="221" t="s">
        <v>299</v>
      </c>
      <c r="H44" s="221" t="s">
        <v>300</v>
      </c>
      <c r="I44" s="222">
        <v>2566</v>
      </c>
    </row>
    <row r="45" spans="6:9" ht="13.5" customHeight="1">
      <c r="F45" s="223"/>
      <c r="G45" s="221" t="s">
        <v>226</v>
      </c>
      <c r="H45" s="221" t="s">
        <v>302</v>
      </c>
      <c r="I45" s="222">
        <v>165</v>
      </c>
    </row>
    <row r="46" spans="6:9" ht="13.5" customHeight="1">
      <c r="F46" s="277" t="s">
        <v>236</v>
      </c>
      <c r="G46" s="278"/>
      <c r="H46" s="278"/>
      <c r="I46" s="279">
        <f>SUM(I42:I45)</f>
        <v>343732</v>
      </c>
    </row>
    <row r="47" spans="6:9" ht="13.5" customHeight="1">
      <c r="F47" s="221" t="s">
        <v>112</v>
      </c>
      <c r="G47" s="221" t="s">
        <v>301</v>
      </c>
      <c r="H47" s="221" t="s">
        <v>293</v>
      </c>
      <c r="I47" s="222">
        <v>-434</v>
      </c>
    </row>
    <row r="48" spans="6:9" ht="13.5" customHeight="1">
      <c r="F48" s="223"/>
      <c r="G48" s="221" t="s">
        <v>313</v>
      </c>
      <c r="H48" s="221" t="s">
        <v>314</v>
      </c>
      <c r="I48" s="222">
        <v>1205964</v>
      </c>
    </row>
    <row r="49" spans="6:9" ht="13.5" customHeight="1">
      <c r="F49" s="277" t="s">
        <v>249</v>
      </c>
      <c r="G49" s="278"/>
      <c r="H49" s="278"/>
      <c r="I49" s="279">
        <f>SUM(I47:I48)</f>
        <v>1205530</v>
      </c>
    </row>
    <row r="50" spans="6:9" ht="13.5" customHeight="1">
      <c r="F50" s="221" t="s">
        <v>130</v>
      </c>
      <c r="G50" s="221" t="s">
        <v>239</v>
      </c>
      <c r="H50" s="221" t="s">
        <v>304</v>
      </c>
      <c r="I50" s="222">
        <v>67871</v>
      </c>
    </row>
    <row r="51" spans="6:9" ht="13.5" customHeight="1">
      <c r="F51" s="223"/>
      <c r="G51" s="221" t="s">
        <v>297</v>
      </c>
      <c r="H51" s="221" t="s">
        <v>298</v>
      </c>
      <c r="I51" s="222">
        <v>2114</v>
      </c>
    </row>
    <row r="52" spans="6:9" ht="13.5" customHeight="1">
      <c r="F52" s="223"/>
      <c r="G52" s="221" t="s">
        <v>299</v>
      </c>
      <c r="H52" s="221" t="s">
        <v>300</v>
      </c>
      <c r="I52" s="222">
        <v>40053</v>
      </c>
    </row>
    <row r="53" spans="6:9" ht="13.5" customHeight="1">
      <c r="F53" s="223"/>
      <c r="G53" s="221" t="s">
        <v>226</v>
      </c>
      <c r="H53" s="221" t="s">
        <v>302</v>
      </c>
      <c r="I53" s="222">
        <v>3349</v>
      </c>
    </row>
    <row r="54" spans="6:9" ht="13.5" customHeight="1">
      <c r="F54" s="277" t="s">
        <v>250</v>
      </c>
      <c r="G54" s="278"/>
      <c r="H54" s="278"/>
      <c r="I54" s="279">
        <f>SUM(I50:I53)</f>
        <v>113387</v>
      </c>
    </row>
    <row r="55" spans="6:9" ht="13.5" customHeight="1">
      <c r="F55" s="221" t="s">
        <v>113</v>
      </c>
      <c r="G55" s="221" t="s">
        <v>303</v>
      </c>
      <c r="H55" s="221" t="s">
        <v>304</v>
      </c>
      <c r="I55" s="222">
        <v>53792</v>
      </c>
    </row>
    <row r="56" spans="6:9" ht="13.5" customHeight="1">
      <c r="F56" s="223"/>
      <c r="G56" s="221" t="s">
        <v>297</v>
      </c>
      <c r="H56" s="221" t="s">
        <v>298</v>
      </c>
      <c r="I56" s="222">
        <v>79438</v>
      </c>
    </row>
    <row r="57" spans="6:9" ht="13.5" customHeight="1">
      <c r="F57" s="223"/>
      <c r="G57" s="221" t="s">
        <v>299</v>
      </c>
      <c r="H57" s="221" t="s">
        <v>300</v>
      </c>
      <c r="I57" s="222">
        <v>986420</v>
      </c>
    </row>
    <row r="58" spans="6:9" ht="13.5" customHeight="1">
      <c r="F58" s="223"/>
      <c r="G58" s="221" t="s">
        <v>301</v>
      </c>
      <c r="H58" s="221" t="s">
        <v>293</v>
      </c>
      <c r="I58" s="222">
        <v>-130878</v>
      </c>
    </row>
    <row r="59" spans="6:9" ht="13.5" customHeight="1">
      <c r="F59" s="223"/>
      <c r="G59" s="221" t="s">
        <v>226</v>
      </c>
      <c r="H59" s="221" t="s">
        <v>302</v>
      </c>
      <c r="I59" s="222">
        <v>80901</v>
      </c>
    </row>
    <row r="60" spans="6:9" ht="13.5" customHeight="1">
      <c r="F60" s="277" t="s">
        <v>234</v>
      </c>
      <c r="G60" s="278"/>
      <c r="H60" s="278"/>
      <c r="I60" s="279">
        <f>SUM(I55:I59)</f>
        <v>1069673</v>
      </c>
    </row>
    <row r="61" spans="6:9" ht="13.5" customHeight="1">
      <c r="F61" s="221" t="s">
        <v>114</v>
      </c>
      <c r="G61" s="221" t="s">
        <v>297</v>
      </c>
      <c r="H61" s="221" t="s">
        <v>298</v>
      </c>
      <c r="I61" s="222">
        <v>19026</v>
      </c>
    </row>
    <row r="62" spans="6:9" ht="13.5" customHeight="1">
      <c r="F62" s="223"/>
      <c r="G62" s="221" t="s">
        <v>299</v>
      </c>
      <c r="H62" s="221" t="s">
        <v>300</v>
      </c>
      <c r="I62" s="222">
        <v>96148</v>
      </c>
    </row>
    <row r="63" spans="6:9" ht="13.5" customHeight="1">
      <c r="F63" s="223"/>
      <c r="G63" s="221" t="s">
        <v>301</v>
      </c>
      <c r="H63" s="221" t="s">
        <v>293</v>
      </c>
      <c r="I63" s="222">
        <v>-75546</v>
      </c>
    </row>
    <row r="64" spans="6:9" ht="13.5" customHeight="1">
      <c r="F64" s="223"/>
      <c r="G64" s="221" t="s">
        <v>226</v>
      </c>
      <c r="H64" s="221" t="s">
        <v>302</v>
      </c>
      <c r="I64" s="222">
        <v>6562</v>
      </c>
    </row>
    <row r="65" spans="6:9" ht="13.5" customHeight="1">
      <c r="F65" s="277" t="s">
        <v>237</v>
      </c>
      <c r="G65" s="278"/>
      <c r="H65" s="278"/>
      <c r="I65" s="279">
        <f>SUM(I61:I64)</f>
        <v>46190</v>
      </c>
    </row>
    <row r="66" spans="6:9" ht="13.5" customHeight="1">
      <c r="F66" s="221" t="s">
        <v>116</v>
      </c>
      <c r="G66" s="221" t="s">
        <v>239</v>
      </c>
      <c r="H66" s="221" t="s">
        <v>304</v>
      </c>
      <c r="I66" s="222">
        <v>800000</v>
      </c>
    </row>
    <row r="67" spans="6:9" ht="13.5" customHeight="1">
      <c r="F67" s="223"/>
      <c r="G67" s="221" t="s">
        <v>297</v>
      </c>
      <c r="H67" s="221" t="s">
        <v>298</v>
      </c>
      <c r="I67" s="222">
        <v>68970</v>
      </c>
    </row>
    <row r="68" spans="6:9" ht="13.5" customHeight="1">
      <c r="F68" s="223"/>
      <c r="G68" s="221" t="s">
        <v>299</v>
      </c>
      <c r="H68" s="221" t="s">
        <v>300</v>
      </c>
      <c r="I68" s="222">
        <v>733820</v>
      </c>
    </row>
    <row r="69" spans="6:9" ht="13.5" customHeight="1">
      <c r="F69" s="223"/>
      <c r="G69" s="221" t="s">
        <v>301</v>
      </c>
      <c r="H69" s="221" t="s">
        <v>293</v>
      </c>
      <c r="I69" s="222">
        <v>9507</v>
      </c>
    </row>
    <row r="70" spans="6:9" ht="13.5" customHeight="1">
      <c r="F70" s="223"/>
      <c r="G70" s="221" t="s">
        <v>226</v>
      </c>
      <c r="H70" s="221" t="s">
        <v>302</v>
      </c>
      <c r="I70" s="222">
        <v>1515135</v>
      </c>
    </row>
    <row r="71" spans="6:9" ht="13.5" customHeight="1">
      <c r="F71" s="277" t="s">
        <v>242</v>
      </c>
      <c r="G71" s="278"/>
      <c r="H71" s="278"/>
      <c r="I71" s="279">
        <f>SUM(I66:I70)</f>
        <v>3127432</v>
      </c>
    </row>
    <row r="72" spans="6:9" ht="13.5" customHeight="1">
      <c r="F72" s="221" t="s">
        <v>117</v>
      </c>
      <c r="G72" s="221" t="s">
        <v>303</v>
      </c>
      <c r="H72" s="221" t="s">
        <v>304</v>
      </c>
      <c r="I72" s="222">
        <v>6425</v>
      </c>
    </row>
    <row r="73" spans="6:9" ht="13.5" customHeight="1">
      <c r="F73" s="223"/>
      <c r="G73" s="221" t="s">
        <v>297</v>
      </c>
      <c r="H73" s="221" t="s">
        <v>298</v>
      </c>
      <c r="I73" s="222">
        <v>32027</v>
      </c>
    </row>
    <row r="74" spans="6:9">
      <c r="F74" s="223"/>
      <c r="G74" s="221" t="s">
        <v>299</v>
      </c>
      <c r="H74" s="221" t="s">
        <v>300</v>
      </c>
      <c r="I74" s="222">
        <v>362420</v>
      </c>
    </row>
    <row r="75" spans="6:9">
      <c r="F75" s="223"/>
      <c r="G75" s="221" t="s">
        <v>301</v>
      </c>
      <c r="H75" s="221" t="s">
        <v>293</v>
      </c>
      <c r="I75" s="222">
        <v>-241052</v>
      </c>
    </row>
    <row r="76" spans="6:9">
      <c r="F76" s="223"/>
      <c r="G76" s="221" t="s">
        <v>226</v>
      </c>
      <c r="H76" s="221" t="s">
        <v>302</v>
      </c>
      <c r="I76" s="222">
        <v>210259</v>
      </c>
    </row>
    <row r="77" spans="6:9">
      <c r="F77" s="277" t="s">
        <v>243</v>
      </c>
      <c r="G77" s="278"/>
      <c r="H77" s="278"/>
      <c r="I77" s="279">
        <f>SUM(I72:I76)</f>
        <v>370079</v>
      </c>
    </row>
    <row r="78" spans="6:9">
      <c r="F78" s="221" t="s">
        <v>118</v>
      </c>
      <c r="G78" s="221" t="s">
        <v>303</v>
      </c>
      <c r="H78" s="221" t="s">
        <v>304</v>
      </c>
      <c r="I78" s="222">
        <v>333</v>
      </c>
    </row>
    <row r="79" spans="6:9">
      <c r="F79" s="223"/>
      <c r="G79" s="221" t="s">
        <v>297</v>
      </c>
      <c r="H79" s="221" t="s">
        <v>298</v>
      </c>
      <c r="I79" s="222">
        <v>7047</v>
      </c>
    </row>
    <row r="80" spans="6:9">
      <c r="F80" s="223"/>
      <c r="G80" s="221" t="s">
        <v>299</v>
      </c>
      <c r="H80" s="221" t="s">
        <v>300</v>
      </c>
      <c r="I80" s="222">
        <v>130198</v>
      </c>
    </row>
    <row r="81" spans="6:9">
      <c r="F81" s="223"/>
      <c r="G81" s="221" t="s">
        <v>301</v>
      </c>
      <c r="H81" s="221" t="s">
        <v>293</v>
      </c>
      <c r="I81" s="222">
        <v>-115884</v>
      </c>
    </row>
    <row r="82" spans="6:9">
      <c r="F82" s="223"/>
      <c r="G82" s="221" t="s">
        <v>247</v>
      </c>
      <c r="H82" s="221" t="s">
        <v>305</v>
      </c>
      <c r="I82" s="222">
        <v>-164896</v>
      </c>
    </row>
    <row r="83" spans="6:9">
      <c r="F83" s="223"/>
      <c r="G83" s="221" t="s">
        <v>226</v>
      </c>
      <c r="H83" s="221" t="s">
        <v>302</v>
      </c>
      <c r="I83" s="222">
        <v>-1453737</v>
      </c>
    </row>
    <row r="84" spans="6:9">
      <c r="F84" s="277" t="s">
        <v>244</v>
      </c>
      <c r="G84" s="278"/>
      <c r="H84" s="278"/>
      <c r="I84" s="279">
        <f>SUM(I78:I83)</f>
        <v>-1596939</v>
      </c>
    </row>
    <row r="85" spans="6:9">
      <c r="F85" s="221" t="s">
        <v>119</v>
      </c>
      <c r="G85" s="221" t="s">
        <v>303</v>
      </c>
      <c r="H85" s="221" t="s">
        <v>304</v>
      </c>
      <c r="I85" s="222">
        <v>179</v>
      </c>
    </row>
    <row r="86" spans="6:9">
      <c r="F86" s="223"/>
      <c r="G86" s="221" t="s">
        <v>297</v>
      </c>
      <c r="H86" s="221" t="s">
        <v>298</v>
      </c>
      <c r="I86" s="222">
        <v>3034</v>
      </c>
    </row>
    <row r="87" spans="6:9">
      <c r="F87" s="223"/>
      <c r="G87" s="221" t="s">
        <v>299</v>
      </c>
      <c r="H87" s="221" t="s">
        <v>300</v>
      </c>
      <c r="I87" s="222">
        <v>5674</v>
      </c>
    </row>
    <row r="88" spans="6:9">
      <c r="F88" s="223"/>
      <c r="G88" s="221" t="s">
        <v>301</v>
      </c>
      <c r="H88" s="221" t="s">
        <v>293</v>
      </c>
      <c r="I88" s="222">
        <v>-19227</v>
      </c>
    </row>
    <row r="89" spans="6:9">
      <c r="F89" s="223"/>
      <c r="G89" s="221" t="s">
        <v>226</v>
      </c>
      <c r="H89" s="221" t="s">
        <v>302</v>
      </c>
      <c r="I89" s="222">
        <v>-450403</v>
      </c>
    </row>
    <row r="90" spans="6:9">
      <c r="F90" s="277" t="s">
        <v>245</v>
      </c>
      <c r="G90" s="278"/>
      <c r="H90" s="278"/>
      <c r="I90" s="279">
        <f>SUM(I85:I89)</f>
        <v>-460743</v>
      </c>
    </row>
    <row r="91" spans="6:9">
      <c r="F91" s="221" t="s">
        <v>120</v>
      </c>
      <c r="G91" s="221" t="s">
        <v>303</v>
      </c>
      <c r="H91" s="221" t="s">
        <v>304</v>
      </c>
      <c r="I91" s="222">
        <v>18840</v>
      </c>
    </row>
    <row r="92" spans="6:9">
      <c r="F92" s="223"/>
      <c r="G92" s="221" t="s">
        <v>239</v>
      </c>
      <c r="H92" s="221" t="s">
        <v>315</v>
      </c>
      <c r="I92" s="222">
        <v>2233476</v>
      </c>
    </row>
    <row r="93" spans="6:9">
      <c r="F93" s="223"/>
      <c r="G93" s="221" t="s">
        <v>297</v>
      </c>
      <c r="H93" s="221" t="s">
        <v>298</v>
      </c>
      <c r="I93" s="222">
        <v>20520</v>
      </c>
    </row>
    <row r="94" spans="6:9">
      <c r="F94" s="223"/>
      <c r="G94" s="221" t="s">
        <v>299</v>
      </c>
      <c r="H94" s="221" t="s">
        <v>300</v>
      </c>
      <c r="I94" s="222">
        <v>274756</v>
      </c>
    </row>
    <row r="95" spans="6:9">
      <c r="F95" s="223"/>
      <c r="G95" s="221" t="s">
        <v>301</v>
      </c>
      <c r="H95" s="221" t="s">
        <v>293</v>
      </c>
      <c r="I95" s="222">
        <v>-44251</v>
      </c>
    </row>
    <row r="96" spans="6:9">
      <c r="F96" s="223"/>
      <c r="G96" s="221" t="s">
        <v>226</v>
      </c>
      <c r="H96" s="221" t="s">
        <v>302</v>
      </c>
      <c r="I96" s="222">
        <v>-737399</v>
      </c>
    </row>
    <row r="97" spans="6:9">
      <c r="F97" s="277" t="s">
        <v>246</v>
      </c>
      <c r="G97" s="278"/>
      <c r="H97" s="278"/>
      <c r="I97" s="279">
        <f>SUM(I91:I96)</f>
        <v>1765942</v>
      </c>
    </row>
    <row r="98" spans="6:9">
      <c r="F98" s="221" t="s">
        <v>263</v>
      </c>
      <c r="G98" s="221" t="s">
        <v>301</v>
      </c>
      <c r="H98" s="221" t="s">
        <v>293</v>
      </c>
      <c r="I98" s="222">
        <v>-270349</v>
      </c>
    </row>
    <row r="99" spans="6:9">
      <c r="F99" s="223"/>
      <c r="G99" s="221" t="s">
        <v>316</v>
      </c>
      <c r="H99" s="221" t="s">
        <v>295</v>
      </c>
      <c r="I99" s="222">
        <v>1410607</v>
      </c>
    </row>
    <row r="100" spans="6:9">
      <c r="F100" s="277" t="s">
        <v>317</v>
      </c>
      <c r="G100" s="278"/>
      <c r="H100" s="278"/>
      <c r="I100" s="279">
        <f>SUM(I98:I99)</f>
        <v>1140258</v>
      </c>
    </row>
    <row r="101" spans="6:9">
      <c r="F101" s="224" t="s">
        <v>202</v>
      </c>
      <c r="G101" s="225"/>
      <c r="H101" s="225"/>
      <c r="I101" s="226">
        <f>SUM(I100,I97,I90,I84,I77,I71,I65,I60,I54,I49,I46,I41,I39,I37,I34,I32,I30,I28,I26,I19,I11)</f>
        <v>14062808</v>
      </c>
    </row>
  </sheetData>
  <mergeCells count="5">
    <mergeCell ref="F5:I5"/>
    <mergeCell ref="A5:D5"/>
    <mergeCell ref="A1:I1"/>
    <mergeCell ref="A2:I2"/>
    <mergeCell ref="A3:I3"/>
  </mergeCells>
  <phoneticPr fontId="26" type="noConversion"/>
  <printOptions horizontalCentered="1"/>
  <pageMargins left="0.19" right="0.17" top="0.5" bottom="0.61" header="0.5" footer="0.39"/>
  <pageSetup scale="56" fitToHeight="2" orientation="landscape" r:id="rId1"/>
  <headerFooter alignWithMargins="0">
    <oddFooter>&amp;L&amp;"Times New Roman,Regular"&amp;12&amp;A&amp;R&amp;"Times New Roman,Regular"&amp;12&amp;P of &amp;N</oddFooter>
  </headerFooter>
  <rowBreaks count="1" manualBreakCount="1">
    <brk id="3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47"/>
  <sheetViews>
    <sheetView zoomScale="75" zoomScaleNormal="75" workbookViewId="0"/>
  </sheetViews>
  <sheetFormatPr defaultColWidth="9.140625" defaultRowHeight="15.75"/>
  <cols>
    <col min="1" max="1" width="71.5703125" style="34" bestFit="1" customWidth="1"/>
    <col min="2" max="2" width="14.42578125" style="37" bestFit="1" customWidth="1"/>
    <col min="3" max="3" width="16.5703125" style="33" bestFit="1" customWidth="1"/>
    <col min="4" max="4" width="17.28515625" style="35" bestFit="1" customWidth="1"/>
    <col min="5" max="5" width="14.28515625" style="35" bestFit="1" customWidth="1"/>
    <col min="6" max="6" width="16.85546875" style="35" bestFit="1" customWidth="1"/>
    <col min="7" max="7" width="16.5703125" style="35" customWidth="1"/>
    <col min="8" max="8" width="14.42578125" style="35" bestFit="1" customWidth="1"/>
    <col min="9" max="9" width="16.28515625" style="35" customWidth="1"/>
    <col min="10" max="10" width="14.28515625" style="35" bestFit="1" customWidth="1"/>
    <col min="11" max="11" width="21.42578125" style="34" bestFit="1" customWidth="1"/>
    <col min="12" max="12" width="19.5703125" style="34" customWidth="1"/>
    <col min="13" max="13" width="22.7109375" style="34" customWidth="1"/>
    <col min="14" max="14" width="15" style="34" customWidth="1"/>
    <col min="15" max="16384" width="9.140625" style="34"/>
  </cols>
  <sheetData>
    <row r="1" spans="1:20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</row>
    <row r="2" spans="1:20">
      <c r="A2" s="13" t="s">
        <v>265</v>
      </c>
      <c r="B2" s="13"/>
      <c r="C2" s="13"/>
      <c r="D2" s="13"/>
      <c r="E2" s="13"/>
      <c r="F2" s="13"/>
      <c r="G2" s="13"/>
      <c r="H2" s="13"/>
      <c r="I2" s="13"/>
      <c r="J2" s="13"/>
    </row>
    <row r="3" spans="1:20">
      <c r="A3" s="13" t="s">
        <v>281</v>
      </c>
      <c r="B3" s="13"/>
      <c r="C3" s="13"/>
      <c r="D3" s="13"/>
      <c r="E3" s="13"/>
      <c r="F3" s="13"/>
      <c r="G3" s="13"/>
      <c r="H3" s="13"/>
      <c r="I3" s="13"/>
      <c r="J3" s="13"/>
    </row>
    <row r="5" spans="1:20" ht="15.75" customHeight="1">
      <c r="A5" s="54"/>
      <c r="B5" s="55" t="s">
        <v>58</v>
      </c>
      <c r="C5" s="56"/>
      <c r="D5" s="57" t="s">
        <v>195</v>
      </c>
      <c r="E5" s="57" t="s">
        <v>196</v>
      </c>
      <c r="F5" s="57" t="s">
        <v>197</v>
      </c>
      <c r="G5" s="57" t="s">
        <v>59</v>
      </c>
      <c r="H5" s="57" t="s">
        <v>60</v>
      </c>
      <c r="I5" s="56"/>
      <c r="J5" s="57"/>
    </row>
    <row r="6" spans="1:20">
      <c r="A6" s="109" t="s">
        <v>56</v>
      </c>
      <c r="B6" s="110" t="s">
        <v>61</v>
      </c>
      <c r="C6" s="111" t="s">
        <v>31</v>
      </c>
      <c r="D6" s="111" t="s">
        <v>32</v>
      </c>
      <c r="E6" s="111" t="s">
        <v>32</v>
      </c>
      <c r="F6" s="111" t="s">
        <v>198</v>
      </c>
      <c r="G6" s="58" t="s">
        <v>38</v>
      </c>
      <c r="H6" s="58" t="s">
        <v>62</v>
      </c>
      <c r="I6" s="58" t="s">
        <v>34</v>
      </c>
      <c r="J6" s="58" t="s">
        <v>35</v>
      </c>
      <c r="M6" s="267"/>
    </row>
    <row r="7" spans="1:20" ht="15.75" customHeight="1">
      <c r="A7" s="112" t="s">
        <v>63</v>
      </c>
      <c r="B7" s="113" t="s">
        <v>64</v>
      </c>
      <c r="C7" s="66">
        <v>738846556</v>
      </c>
      <c r="D7" s="66">
        <v>16171809</v>
      </c>
      <c r="E7" s="66"/>
      <c r="F7" s="66">
        <v>16171809</v>
      </c>
      <c r="G7" s="169">
        <v>755018365</v>
      </c>
      <c r="H7" s="169">
        <v>52386483.849999987</v>
      </c>
      <c r="I7" s="169">
        <v>783969320</v>
      </c>
      <c r="J7" s="169">
        <v>-28950955</v>
      </c>
      <c r="K7" s="46"/>
      <c r="M7" s="267"/>
    </row>
    <row r="8" spans="1:20" ht="15.75" customHeight="1">
      <c r="A8" s="114" t="s">
        <v>65</v>
      </c>
      <c r="B8" s="115" t="s">
        <v>66</v>
      </c>
      <c r="C8" s="66">
        <v>11641645</v>
      </c>
      <c r="D8" s="66">
        <v>343193</v>
      </c>
      <c r="E8" s="66"/>
      <c r="F8" s="66">
        <v>343193</v>
      </c>
      <c r="G8" s="66">
        <v>11984838</v>
      </c>
      <c r="H8" s="66">
        <v>675027.41000000015</v>
      </c>
      <c r="I8" s="66">
        <v>11958770</v>
      </c>
      <c r="J8" s="66">
        <v>26068</v>
      </c>
      <c r="K8" s="46"/>
      <c r="M8" s="267"/>
    </row>
    <row r="9" spans="1:20" ht="15.75" customHeight="1">
      <c r="A9" s="114" t="s">
        <v>67</v>
      </c>
      <c r="B9" s="115" t="s">
        <v>68</v>
      </c>
      <c r="C9" s="66">
        <v>8124749</v>
      </c>
      <c r="D9" s="66">
        <v>0</v>
      </c>
      <c r="E9" s="66"/>
      <c r="F9" s="66">
        <v>0</v>
      </c>
      <c r="G9" s="66">
        <v>8124749</v>
      </c>
      <c r="H9" s="66">
        <v>0</v>
      </c>
      <c r="I9" s="66">
        <v>8124749</v>
      </c>
      <c r="J9" s="66">
        <v>0</v>
      </c>
      <c r="K9" s="46"/>
      <c r="L9" s="38"/>
      <c r="M9" s="267"/>
      <c r="O9" s="38"/>
      <c r="P9" s="38"/>
      <c r="Q9" s="38"/>
      <c r="R9" s="38"/>
      <c r="S9" s="38"/>
      <c r="T9" s="38"/>
    </row>
    <row r="10" spans="1:20" ht="15.75" customHeight="1">
      <c r="A10" s="114" t="s">
        <v>145</v>
      </c>
      <c r="B10" s="116" t="s">
        <v>155</v>
      </c>
      <c r="C10" s="66">
        <v>163512652</v>
      </c>
      <c r="D10" s="66">
        <v>154129</v>
      </c>
      <c r="E10" s="66"/>
      <c r="F10" s="66">
        <v>154129</v>
      </c>
      <c r="G10" s="66">
        <v>163666781</v>
      </c>
      <c r="H10" s="66">
        <v>7022258.3800000008</v>
      </c>
      <c r="I10" s="66">
        <v>163666781</v>
      </c>
      <c r="J10" s="66">
        <v>0</v>
      </c>
      <c r="K10" s="46"/>
      <c r="M10" s="267"/>
    </row>
    <row r="11" spans="1:20" ht="15.75" customHeight="1">
      <c r="A11" s="117" t="s">
        <v>69</v>
      </c>
      <c r="B11" s="118"/>
      <c r="C11" s="63">
        <v>922125602</v>
      </c>
      <c r="D11" s="63">
        <v>16669131</v>
      </c>
      <c r="E11" s="63">
        <v>0</v>
      </c>
      <c r="F11" s="63">
        <v>16669131</v>
      </c>
      <c r="G11" s="63">
        <v>938794733</v>
      </c>
      <c r="H11" s="63">
        <v>60083769.639999993</v>
      </c>
      <c r="I11" s="63">
        <v>967719620</v>
      </c>
      <c r="J11" s="63">
        <v>-28924887</v>
      </c>
      <c r="K11" s="46"/>
      <c r="M11" s="267"/>
    </row>
    <row r="12" spans="1:20" ht="15.75" customHeight="1">
      <c r="A12" s="64" t="s">
        <v>70</v>
      </c>
      <c r="B12" s="65" t="s">
        <v>71</v>
      </c>
      <c r="C12" s="66">
        <v>5685702</v>
      </c>
      <c r="D12" s="66">
        <v>0</v>
      </c>
      <c r="E12" s="66"/>
      <c r="F12" s="66">
        <v>0</v>
      </c>
      <c r="G12" s="66">
        <v>5685702</v>
      </c>
      <c r="H12" s="66">
        <v>0</v>
      </c>
      <c r="I12" s="66">
        <v>5685702</v>
      </c>
      <c r="J12" s="66">
        <v>0</v>
      </c>
      <c r="K12" s="46"/>
      <c r="M12" s="267"/>
    </row>
    <row r="13" spans="1:20" ht="15.75" customHeight="1">
      <c r="A13" s="117" t="s">
        <v>72</v>
      </c>
      <c r="B13" s="118"/>
      <c r="C13" s="63">
        <v>5685702</v>
      </c>
      <c r="D13" s="63">
        <v>0</v>
      </c>
      <c r="E13" s="63">
        <v>0</v>
      </c>
      <c r="F13" s="63">
        <v>0</v>
      </c>
      <c r="G13" s="63">
        <v>5685702</v>
      </c>
      <c r="H13" s="63">
        <v>0</v>
      </c>
      <c r="I13" s="63">
        <v>5685702</v>
      </c>
      <c r="J13" s="63">
        <v>0</v>
      </c>
      <c r="K13" s="46"/>
      <c r="M13" s="267"/>
    </row>
    <row r="14" spans="1:20" ht="15.75" customHeight="1">
      <c r="A14" s="119" t="s">
        <v>39</v>
      </c>
      <c r="B14" s="120"/>
      <c r="C14" s="63">
        <v>927811304</v>
      </c>
      <c r="D14" s="63">
        <v>16669131</v>
      </c>
      <c r="E14" s="63">
        <v>0</v>
      </c>
      <c r="F14" s="63">
        <v>16669131</v>
      </c>
      <c r="G14" s="63">
        <v>944480435</v>
      </c>
      <c r="H14" s="63">
        <v>60083769.639999993</v>
      </c>
      <c r="I14" s="63">
        <v>973405322</v>
      </c>
      <c r="J14" s="63">
        <v>-28924887</v>
      </c>
      <c r="K14" s="46"/>
      <c r="M14" s="267"/>
    </row>
    <row r="15" spans="1:20" ht="15.75" customHeight="1">
      <c r="A15" s="121" t="s">
        <v>73</v>
      </c>
      <c r="B15" s="122" t="s">
        <v>147</v>
      </c>
      <c r="C15" s="66">
        <v>29778796</v>
      </c>
      <c r="D15" s="66">
        <v>-749018</v>
      </c>
      <c r="E15" s="66"/>
      <c r="F15" s="66">
        <v>-749018</v>
      </c>
      <c r="G15" s="66">
        <v>29029778</v>
      </c>
      <c r="H15" s="66">
        <v>20686.95</v>
      </c>
      <c r="I15" s="66">
        <v>29029778</v>
      </c>
      <c r="J15" s="66">
        <v>0</v>
      </c>
      <c r="K15" s="46"/>
      <c r="M15" s="267"/>
    </row>
    <row r="16" spans="1:20" ht="15.75" customHeight="1">
      <c r="A16" s="121" t="s">
        <v>148</v>
      </c>
      <c r="B16" s="123" t="s">
        <v>146</v>
      </c>
      <c r="C16" s="66">
        <v>2797803</v>
      </c>
      <c r="D16" s="66">
        <v>-1118730</v>
      </c>
      <c r="E16" s="66"/>
      <c r="F16" s="66">
        <v>-1118730</v>
      </c>
      <c r="G16" s="66">
        <v>1679073</v>
      </c>
      <c r="H16" s="66">
        <v>1.61</v>
      </c>
      <c r="I16" s="66">
        <v>1679073</v>
      </c>
      <c r="J16" s="66">
        <v>0</v>
      </c>
      <c r="K16" s="46"/>
      <c r="M16" s="268"/>
    </row>
    <row r="17" spans="1:13" ht="15.75" customHeight="1">
      <c r="A17" s="124" t="s">
        <v>74</v>
      </c>
      <c r="B17" s="125" t="s">
        <v>75</v>
      </c>
      <c r="C17" s="66">
        <v>307825742</v>
      </c>
      <c r="D17" s="66">
        <v>0</v>
      </c>
      <c r="E17" s="66"/>
      <c r="F17" s="66">
        <v>0</v>
      </c>
      <c r="G17" s="66">
        <v>307825742</v>
      </c>
      <c r="H17" s="66">
        <v>86675.06</v>
      </c>
      <c r="I17" s="66">
        <v>307780132</v>
      </c>
      <c r="J17" s="66">
        <v>45610</v>
      </c>
      <c r="K17" s="46"/>
      <c r="M17" s="267"/>
    </row>
    <row r="18" spans="1:13" ht="15.75" customHeight="1">
      <c r="A18" s="124" t="s">
        <v>76</v>
      </c>
      <c r="B18" s="125" t="s">
        <v>77</v>
      </c>
      <c r="C18" s="66">
        <v>6564255</v>
      </c>
      <c r="D18" s="66">
        <v>-504239</v>
      </c>
      <c r="E18" s="66"/>
      <c r="F18" s="66">
        <v>-504239</v>
      </c>
      <c r="G18" s="66">
        <v>6060016</v>
      </c>
      <c r="H18" s="66">
        <v>4805.6500000000005</v>
      </c>
      <c r="I18" s="66">
        <v>6060016</v>
      </c>
      <c r="J18" s="66">
        <v>0</v>
      </c>
      <c r="K18" s="46"/>
      <c r="M18" s="267"/>
    </row>
    <row r="19" spans="1:13" ht="15.75" customHeight="1">
      <c r="A19" s="124" t="s">
        <v>78</v>
      </c>
      <c r="B19" s="125" t="s">
        <v>79</v>
      </c>
      <c r="C19" s="66">
        <v>31141021</v>
      </c>
      <c r="D19" s="66">
        <v>800000</v>
      </c>
      <c r="E19" s="66"/>
      <c r="F19" s="66">
        <v>800000</v>
      </c>
      <c r="G19" s="66">
        <v>31941021</v>
      </c>
      <c r="H19" s="66">
        <v>35400.230000000003</v>
      </c>
      <c r="I19" s="66">
        <v>31941021</v>
      </c>
      <c r="J19" s="66">
        <v>0</v>
      </c>
      <c r="K19" s="46"/>
      <c r="M19" s="267"/>
    </row>
    <row r="20" spans="1:13">
      <c r="A20" s="126" t="s">
        <v>80</v>
      </c>
      <c r="B20" s="125" t="s">
        <v>81</v>
      </c>
      <c r="C20" s="66">
        <v>3207461</v>
      </c>
      <c r="D20" s="66">
        <v>408869</v>
      </c>
      <c r="E20" s="66"/>
      <c r="F20" s="66">
        <v>408869</v>
      </c>
      <c r="G20" s="66">
        <v>3616330</v>
      </c>
      <c r="H20" s="66">
        <v>20397.629999999997</v>
      </c>
      <c r="I20" s="66">
        <v>3616330</v>
      </c>
      <c r="J20" s="66">
        <v>0</v>
      </c>
      <c r="K20" s="46"/>
      <c r="M20" s="267"/>
    </row>
    <row r="21" spans="1:13">
      <c r="A21" s="126" t="s">
        <v>82</v>
      </c>
      <c r="B21" s="125" t="s">
        <v>83</v>
      </c>
      <c r="C21" s="66">
        <v>5840639</v>
      </c>
      <c r="D21" s="66">
        <v>-2263222</v>
      </c>
      <c r="E21" s="66"/>
      <c r="F21" s="66">
        <v>-2263222</v>
      </c>
      <c r="G21" s="66">
        <v>3577417</v>
      </c>
      <c r="H21" s="66">
        <v>296.57</v>
      </c>
      <c r="I21" s="66">
        <v>3657790</v>
      </c>
      <c r="J21" s="66">
        <v>-80373</v>
      </c>
      <c r="K21" s="46"/>
      <c r="M21" s="267"/>
    </row>
    <row r="22" spans="1:13">
      <c r="A22" s="126" t="s">
        <v>84</v>
      </c>
      <c r="B22" s="127" t="s">
        <v>85</v>
      </c>
      <c r="C22" s="66">
        <v>8294000</v>
      </c>
      <c r="D22" s="66">
        <v>-1045941</v>
      </c>
      <c r="E22" s="66"/>
      <c r="F22" s="66">
        <v>-1045941</v>
      </c>
      <c r="G22" s="66">
        <v>7248059</v>
      </c>
      <c r="H22" s="66">
        <v>0</v>
      </c>
      <c r="I22" s="66">
        <v>7248059</v>
      </c>
      <c r="J22" s="66">
        <v>0</v>
      </c>
      <c r="K22" s="46"/>
      <c r="M22" s="267"/>
    </row>
    <row r="23" spans="1:13" hidden="1">
      <c r="A23" s="126" t="s">
        <v>153</v>
      </c>
      <c r="B23" s="127" t="s">
        <v>165</v>
      </c>
      <c r="C23" s="66">
        <v>0</v>
      </c>
      <c r="D23" s="66">
        <v>0</v>
      </c>
      <c r="E23" s="66"/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46"/>
      <c r="M23" s="267"/>
    </row>
    <row r="24" spans="1:13" ht="15.75" customHeight="1">
      <c r="A24" s="126" t="s">
        <v>86</v>
      </c>
      <c r="B24" s="127" t="s">
        <v>87</v>
      </c>
      <c r="C24" s="66">
        <v>24505492</v>
      </c>
      <c r="D24" s="66">
        <v>-883065</v>
      </c>
      <c r="E24" s="66"/>
      <c r="F24" s="66">
        <v>-883065</v>
      </c>
      <c r="G24" s="66">
        <v>23622427</v>
      </c>
      <c r="H24" s="66">
        <v>0</v>
      </c>
      <c r="I24" s="66">
        <v>23622427</v>
      </c>
      <c r="J24" s="66">
        <v>0</v>
      </c>
      <c r="K24" s="46"/>
      <c r="M24" s="267"/>
    </row>
    <row r="25" spans="1:13" ht="15.75" customHeight="1">
      <c r="A25" s="126" t="s">
        <v>143</v>
      </c>
      <c r="B25" s="125" t="s">
        <v>141</v>
      </c>
      <c r="C25" s="66">
        <v>798020</v>
      </c>
      <c r="D25" s="66">
        <v>226878</v>
      </c>
      <c r="E25" s="66"/>
      <c r="F25" s="66">
        <v>226878</v>
      </c>
      <c r="G25" s="66">
        <v>1024898</v>
      </c>
      <c r="H25" s="66">
        <v>10950.34</v>
      </c>
      <c r="I25" s="66">
        <v>1024898</v>
      </c>
      <c r="J25" s="66">
        <v>0</v>
      </c>
      <c r="K25" s="46"/>
      <c r="M25" s="267"/>
    </row>
    <row r="26" spans="1:13" ht="15.75" customHeight="1">
      <c r="A26" s="126" t="s">
        <v>144</v>
      </c>
      <c r="B26" s="125" t="s">
        <v>142</v>
      </c>
      <c r="C26" s="66">
        <v>5721590</v>
      </c>
      <c r="D26" s="66">
        <v>-69297</v>
      </c>
      <c r="E26" s="66"/>
      <c r="F26" s="66">
        <v>-69297</v>
      </c>
      <c r="G26" s="66">
        <v>5652293</v>
      </c>
      <c r="H26" s="66">
        <v>416724.58</v>
      </c>
      <c r="I26" s="66">
        <v>5652293</v>
      </c>
      <c r="J26" s="66">
        <v>0</v>
      </c>
      <c r="K26" s="46"/>
      <c r="M26" s="267"/>
    </row>
    <row r="27" spans="1:13" ht="15.75" customHeight="1">
      <c r="A27" s="126" t="s">
        <v>150</v>
      </c>
      <c r="B27" s="125" t="s">
        <v>149</v>
      </c>
      <c r="C27" s="66">
        <v>358257</v>
      </c>
      <c r="D27" s="66">
        <v>0</v>
      </c>
      <c r="E27" s="66"/>
      <c r="F27" s="66">
        <v>0</v>
      </c>
      <c r="G27" s="66">
        <v>358257</v>
      </c>
      <c r="H27" s="66">
        <v>0</v>
      </c>
      <c r="I27" s="66">
        <v>358257</v>
      </c>
      <c r="J27" s="66">
        <v>0</v>
      </c>
      <c r="K27" s="46"/>
      <c r="M27" s="267"/>
    </row>
    <row r="28" spans="1:13" ht="15.75" customHeight="1">
      <c r="A28" s="128" t="s">
        <v>88</v>
      </c>
      <c r="B28" s="125" t="s">
        <v>89</v>
      </c>
      <c r="C28" s="66">
        <v>81169842</v>
      </c>
      <c r="D28" s="66">
        <v>1946128</v>
      </c>
      <c r="E28" s="66"/>
      <c r="F28" s="66">
        <v>1946128</v>
      </c>
      <c r="G28" s="66">
        <v>83115970</v>
      </c>
      <c r="H28" s="66">
        <v>3208586.6300000004</v>
      </c>
      <c r="I28" s="66">
        <v>83115970</v>
      </c>
      <c r="J28" s="66">
        <v>0</v>
      </c>
      <c r="K28" s="46"/>
      <c r="M28" s="267"/>
    </row>
    <row r="29" spans="1:13" ht="15.75" customHeight="1">
      <c r="A29" s="128" t="s">
        <v>90</v>
      </c>
      <c r="B29" s="129" t="s">
        <v>91</v>
      </c>
      <c r="C29" s="66">
        <v>102995015</v>
      </c>
      <c r="D29" s="66">
        <v>-4936316</v>
      </c>
      <c r="E29" s="66"/>
      <c r="F29" s="66">
        <v>-4936316</v>
      </c>
      <c r="G29" s="66">
        <v>98058699</v>
      </c>
      <c r="H29" s="66">
        <v>48.769999999999996</v>
      </c>
      <c r="I29" s="66">
        <v>98058699</v>
      </c>
      <c r="J29" s="66">
        <v>0</v>
      </c>
      <c r="K29" s="46"/>
      <c r="M29" s="267"/>
    </row>
    <row r="30" spans="1:13" ht="15.75" customHeight="1">
      <c r="A30" s="128" t="s">
        <v>177</v>
      </c>
      <c r="B30" s="129" t="s">
        <v>178</v>
      </c>
      <c r="C30" s="66">
        <v>12329267</v>
      </c>
      <c r="D30" s="66">
        <v>-116141</v>
      </c>
      <c r="E30" s="66"/>
      <c r="F30" s="66">
        <v>-116141</v>
      </c>
      <c r="G30" s="66">
        <v>12213126</v>
      </c>
      <c r="H30" s="66">
        <v>279786.39000000007</v>
      </c>
      <c r="I30" s="66">
        <v>12213126</v>
      </c>
      <c r="J30" s="66">
        <v>0</v>
      </c>
      <c r="K30" s="46"/>
      <c r="M30" s="267"/>
    </row>
    <row r="31" spans="1:13" ht="15.75" customHeight="1">
      <c r="A31" s="128" t="s">
        <v>92</v>
      </c>
      <c r="B31" s="130" t="s">
        <v>93</v>
      </c>
      <c r="C31" s="66">
        <v>10410482</v>
      </c>
      <c r="D31" s="66">
        <v>767167</v>
      </c>
      <c r="E31" s="66"/>
      <c r="F31" s="66">
        <v>767167</v>
      </c>
      <c r="G31" s="66">
        <v>11177649</v>
      </c>
      <c r="H31" s="66">
        <v>587357.43000000028</v>
      </c>
      <c r="I31" s="66">
        <v>11177649</v>
      </c>
      <c r="J31" s="66">
        <v>0</v>
      </c>
      <c r="K31" s="46"/>
      <c r="M31" s="267"/>
    </row>
    <row r="32" spans="1:13" ht="15.75" customHeight="1">
      <c r="A32" s="128" t="s">
        <v>94</v>
      </c>
      <c r="B32" s="130" t="s">
        <v>95</v>
      </c>
      <c r="C32" s="66">
        <v>113302404</v>
      </c>
      <c r="D32" s="66">
        <v>1516771</v>
      </c>
      <c r="E32" s="66"/>
      <c r="F32" s="66">
        <v>1516771</v>
      </c>
      <c r="G32" s="66">
        <v>114819175</v>
      </c>
      <c r="H32" s="66">
        <v>9300538.1300000008</v>
      </c>
      <c r="I32" s="66">
        <v>114819175</v>
      </c>
      <c r="J32" s="66">
        <v>0</v>
      </c>
      <c r="K32" s="46"/>
      <c r="M32" s="267"/>
    </row>
    <row r="33" spans="1:14" ht="15.75" customHeight="1">
      <c r="A33" s="128" t="s">
        <v>179</v>
      </c>
      <c r="B33" s="129" t="s">
        <v>180</v>
      </c>
      <c r="C33" s="66">
        <v>35287</v>
      </c>
      <c r="D33" s="66">
        <v>16516</v>
      </c>
      <c r="E33" s="66"/>
      <c r="F33" s="66">
        <v>16516</v>
      </c>
      <c r="G33" s="66">
        <v>51803</v>
      </c>
      <c r="H33" s="66">
        <v>1608.9299999999998</v>
      </c>
      <c r="I33" s="66">
        <v>51803</v>
      </c>
      <c r="J33" s="66">
        <v>0</v>
      </c>
      <c r="K33" s="46"/>
      <c r="M33" s="267"/>
    </row>
    <row r="34" spans="1:14" ht="15.75" customHeight="1">
      <c r="A34" s="128" t="s">
        <v>96</v>
      </c>
      <c r="B34" s="130" t="s">
        <v>97</v>
      </c>
      <c r="C34" s="66">
        <v>32201755</v>
      </c>
      <c r="D34" s="66">
        <v>0</v>
      </c>
      <c r="E34" s="66"/>
      <c r="F34" s="66">
        <v>0</v>
      </c>
      <c r="G34" s="66">
        <v>32201755</v>
      </c>
      <c r="H34" s="66">
        <v>428.72</v>
      </c>
      <c r="I34" s="66">
        <v>32201755</v>
      </c>
      <c r="J34" s="66">
        <v>0</v>
      </c>
      <c r="K34" s="46"/>
      <c r="M34" s="267"/>
    </row>
    <row r="35" spans="1:14" ht="15.75" customHeight="1">
      <c r="A35" s="128" t="s">
        <v>98</v>
      </c>
      <c r="B35" s="131" t="s">
        <v>99</v>
      </c>
      <c r="C35" s="66">
        <v>2037781</v>
      </c>
      <c r="D35" s="66">
        <v>-442799</v>
      </c>
      <c r="E35" s="66"/>
      <c r="F35" s="66">
        <v>-442799</v>
      </c>
      <c r="G35" s="66">
        <v>1594982</v>
      </c>
      <c r="H35" s="66">
        <v>121552.11</v>
      </c>
      <c r="I35" s="66">
        <v>1624954</v>
      </c>
      <c r="J35" s="66">
        <v>-29972</v>
      </c>
      <c r="K35" s="46"/>
      <c r="M35" s="267"/>
    </row>
    <row r="36" spans="1:14" ht="15.75" customHeight="1">
      <c r="A36" s="128" t="s">
        <v>100</v>
      </c>
      <c r="B36" s="129" t="s">
        <v>101</v>
      </c>
      <c r="C36" s="66">
        <v>6036551</v>
      </c>
      <c r="D36" s="66">
        <v>3148473</v>
      </c>
      <c r="E36" s="66"/>
      <c r="F36" s="66">
        <v>3148473</v>
      </c>
      <c r="G36" s="66">
        <v>9185024</v>
      </c>
      <c r="H36" s="66">
        <v>185779.65</v>
      </c>
      <c r="I36" s="66">
        <v>9042548</v>
      </c>
      <c r="J36" s="66">
        <v>142476</v>
      </c>
      <c r="K36" s="46"/>
      <c r="M36" s="267"/>
    </row>
    <row r="37" spans="1:14" ht="15.75" hidden="1" customHeight="1">
      <c r="A37" s="128" t="s">
        <v>186</v>
      </c>
      <c r="B37" s="129" t="s">
        <v>187</v>
      </c>
      <c r="C37" s="66">
        <v>0</v>
      </c>
      <c r="D37" s="66">
        <v>0</v>
      </c>
      <c r="E37" s="66"/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46"/>
      <c r="M37" s="267"/>
    </row>
    <row r="38" spans="1:14" ht="15.75" customHeight="1">
      <c r="A38" s="128" t="s">
        <v>188</v>
      </c>
      <c r="B38" s="129" t="s">
        <v>189</v>
      </c>
      <c r="C38" s="66">
        <v>0</v>
      </c>
      <c r="D38" s="66">
        <v>53792</v>
      </c>
      <c r="E38" s="66"/>
      <c r="F38" s="66">
        <v>53792</v>
      </c>
      <c r="G38" s="66">
        <v>53792</v>
      </c>
      <c r="H38" s="66">
        <v>3921.34</v>
      </c>
      <c r="I38" s="66">
        <v>53792</v>
      </c>
      <c r="J38" s="66">
        <v>0</v>
      </c>
      <c r="K38" s="46"/>
      <c r="M38" s="267"/>
    </row>
    <row r="39" spans="1:14">
      <c r="A39" s="128" t="s">
        <v>140</v>
      </c>
      <c r="B39" s="127" t="s">
        <v>161</v>
      </c>
      <c r="C39" s="66">
        <v>11805058</v>
      </c>
      <c r="D39" s="66">
        <v>261610</v>
      </c>
      <c r="E39" s="66"/>
      <c r="F39" s="66">
        <v>261610</v>
      </c>
      <c r="G39" s="66">
        <v>12066668</v>
      </c>
      <c r="H39" s="66">
        <v>681095.30000000028</v>
      </c>
      <c r="I39" s="66">
        <v>12066668</v>
      </c>
      <c r="J39" s="66">
        <v>0</v>
      </c>
      <c r="K39" s="46"/>
      <c r="M39" s="239"/>
      <c r="N39" s="239"/>
    </row>
    <row r="40" spans="1:14">
      <c r="A40" s="117" t="s">
        <v>102</v>
      </c>
      <c r="B40" s="132"/>
      <c r="C40" s="63">
        <v>799156518</v>
      </c>
      <c r="D40" s="63">
        <v>-2982564</v>
      </c>
      <c r="E40" s="63">
        <v>0</v>
      </c>
      <c r="F40" s="63">
        <v>-2982564</v>
      </c>
      <c r="G40" s="63">
        <v>796173954</v>
      </c>
      <c r="H40" s="63">
        <v>14966642.020000003</v>
      </c>
      <c r="I40" s="63">
        <v>796096213</v>
      </c>
      <c r="J40" s="63">
        <v>77741</v>
      </c>
      <c r="K40" s="46"/>
      <c r="M40" s="239"/>
      <c r="N40" s="239"/>
    </row>
    <row r="41" spans="1:14">
      <c r="A41" s="133" t="s">
        <v>103</v>
      </c>
      <c r="B41" s="134" t="s">
        <v>104</v>
      </c>
      <c r="C41" s="66">
        <v>6911387</v>
      </c>
      <c r="D41" s="66">
        <v>1896549</v>
      </c>
      <c r="E41" s="66"/>
      <c r="F41" s="66">
        <v>1896549</v>
      </c>
      <c r="G41" s="66">
        <v>8807936</v>
      </c>
      <c r="H41" s="66">
        <v>515609.70999999996</v>
      </c>
      <c r="I41" s="66">
        <v>8786075</v>
      </c>
      <c r="J41" s="66">
        <v>21861</v>
      </c>
      <c r="K41" s="46"/>
      <c r="M41" s="239"/>
      <c r="N41" s="239"/>
    </row>
    <row r="42" spans="1:14">
      <c r="A42" s="133" t="s">
        <v>105</v>
      </c>
      <c r="B42" s="134" t="s">
        <v>106</v>
      </c>
      <c r="C42" s="66">
        <v>1798543</v>
      </c>
      <c r="D42" s="66">
        <v>-1520308</v>
      </c>
      <c r="E42" s="66"/>
      <c r="F42" s="66">
        <v>-1520308</v>
      </c>
      <c r="G42" s="66">
        <v>278235</v>
      </c>
      <c r="H42" s="66">
        <v>9059.8799999999992</v>
      </c>
      <c r="I42" s="66">
        <v>231416</v>
      </c>
      <c r="J42" s="66">
        <v>46819</v>
      </c>
      <c r="K42" s="46"/>
      <c r="M42" s="239"/>
      <c r="N42" s="239"/>
    </row>
    <row r="43" spans="1:14">
      <c r="A43" s="133" t="s">
        <v>107</v>
      </c>
      <c r="B43" s="123" t="s">
        <v>108</v>
      </c>
      <c r="C43" s="66">
        <v>982500</v>
      </c>
      <c r="D43" s="66">
        <v>0</v>
      </c>
      <c r="E43" s="66"/>
      <c r="F43" s="66">
        <v>0</v>
      </c>
      <c r="G43" s="66">
        <v>982500</v>
      </c>
      <c r="H43" s="66">
        <v>0</v>
      </c>
      <c r="I43" s="66">
        <v>982500</v>
      </c>
      <c r="J43" s="66">
        <v>0</v>
      </c>
      <c r="K43" s="46"/>
      <c r="M43" s="239"/>
      <c r="N43" s="239"/>
    </row>
    <row r="44" spans="1:14">
      <c r="A44" s="133" t="s">
        <v>215</v>
      </c>
      <c r="B44" s="134" t="s">
        <v>214</v>
      </c>
      <c r="C44" s="66">
        <v>8792</v>
      </c>
      <c r="D44" s="66">
        <v>0</v>
      </c>
      <c r="E44" s="66"/>
      <c r="F44" s="66">
        <v>0</v>
      </c>
      <c r="G44" s="66">
        <v>8792</v>
      </c>
      <c r="H44" s="66">
        <v>0</v>
      </c>
      <c r="I44" s="66">
        <v>8792</v>
      </c>
      <c r="J44" s="66">
        <v>0</v>
      </c>
      <c r="K44" s="46"/>
      <c r="M44" s="239"/>
      <c r="N44" s="239"/>
    </row>
    <row r="45" spans="1:14">
      <c r="A45" s="117" t="s">
        <v>109</v>
      </c>
      <c r="B45" s="135"/>
      <c r="C45" s="63">
        <v>9701222</v>
      </c>
      <c r="D45" s="63">
        <v>376241</v>
      </c>
      <c r="E45" s="63">
        <v>0</v>
      </c>
      <c r="F45" s="63">
        <v>376241</v>
      </c>
      <c r="G45" s="63">
        <v>10077463</v>
      </c>
      <c r="H45" s="63">
        <v>524669.59</v>
      </c>
      <c r="I45" s="63">
        <v>10008783</v>
      </c>
      <c r="J45" s="63">
        <v>68680</v>
      </c>
      <c r="K45" s="46"/>
      <c r="M45" s="239"/>
      <c r="N45" s="239"/>
    </row>
    <row r="46" spans="1:14">
      <c r="A46" s="136" t="s">
        <v>110</v>
      </c>
      <c r="B46" s="137"/>
      <c r="C46" s="63">
        <v>1736669044</v>
      </c>
      <c r="D46" s="63">
        <v>14062808</v>
      </c>
      <c r="E46" s="63">
        <v>0</v>
      </c>
      <c r="F46" s="63">
        <v>14062808</v>
      </c>
      <c r="G46" s="63">
        <v>1750731852</v>
      </c>
      <c r="H46" s="63">
        <v>75575081.25</v>
      </c>
      <c r="I46" s="63">
        <v>1779510318</v>
      </c>
      <c r="J46" s="63">
        <v>-28778466</v>
      </c>
      <c r="K46" s="46"/>
      <c r="M46" s="239"/>
      <c r="N46" s="239"/>
    </row>
    <row r="47" spans="1:14">
      <c r="B47" s="36"/>
    </row>
  </sheetData>
  <phoneticPr fontId="16" type="noConversion"/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2"/>
  <sheetViews>
    <sheetView zoomScale="80" zoomScaleNormal="80" workbookViewId="0">
      <pane ySplit="5" topLeftCell="A6" activePane="bottomLeft" state="frozen"/>
      <selection activeCell="A3" sqref="A3:H3"/>
      <selection pane="bottomLeft"/>
    </sheetView>
  </sheetViews>
  <sheetFormatPr defaultColWidth="9.140625" defaultRowHeight="12.75"/>
  <cols>
    <col min="1" max="1" width="9.140625" style="3" customWidth="1"/>
    <col min="2" max="2" width="34.140625" style="3" customWidth="1"/>
    <col min="3" max="3" width="15.85546875" style="4" customWidth="1"/>
    <col min="4" max="4" width="11.85546875" style="4" customWidth="1"/>
    <col min="5" max="6" width="16.140625" style="4" bestFit="1" customWidth="1"/>
    <col min="7" max="7" width="15.28515625" style="4" customWidth="1"/>
    <col min="8" max="8" width="16.140625" style="4" bestFit="1" customWidth="1"/>
    <col min="9" max="9" width="16.7109375" style="4" bestFit="1" customWidth="1"/>
    <col min="10" max="10" width="16.140625" style="4" customWidth="1"/>
    <col min="11" max="11" width="15" style="4" customWidth="1"/>
    <col min="12" max="12" width="14.5703125" style="4" customWidth="1"/>
    <col min="13" max="13" width="17" style="4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3" t="s">
        <v>281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30"/>
      <c r="B4" s="31"/>
      <c r="C4" s="31"/>
      <c r="D4" s="31"/>
      <c r="E4" s="32"/>
      <c r="F4" s="32"/>
      <c r="G4" s="32"/>
      <c r="H4" s="32"/>
      <c r="I4" s="32"/>
      <c r="J4" s="32"/>
      <c r="K4" s="32"/>
      <c r="L4" s="32"/>
      <c r="M4" s="32"/>
    </row>
    <row r="5" spans="1:13" ht="60.75" customHeight="1">
      <c r="A5" s="59" t="s">
        <v>1</v>
      </c>
      <c r="B5" s="59" t="s">
        <v>0</v>
      </c>
      <c r="C5" s="60" t="s">
        <v>4</v>
      </c>
      <c r="D5" s="61" t="s">
        <v>5</v>
      </c>
      <c r="E5" s="67" t="s">
        <v>190</v>
      </c>
      <c r="F5" s="62" t="s">
        <v>169</v>
      </c>
      <c r="G5" s="62" t="s">
        <v>174</v>
      </c>
      <c r="H5" s="62" t="s">
        <v>172</v>
      </c>
      <c r="I5" s="62" t="s">
        <v>171</v>
      </c>
      <c r="J5" s="62" t="s">
        <v>176</v>
      </c>
      <c r="K5" s="68" t="s">
        <v>183</v>
      </c>
      <c r="L5" s="68" t="s">
        <v>184</v>
      </c>
      <c r="M5" s="68" t="s">
        <v>185</v>
      </c>
    </row>
    <row r="6" spans="1:13">
      <c r="A6" s="155" t="s">
        <v>24</v>
      </c>
      <c r="B6" s="156" t="s">
        <v>7</v>
      </c>
      <c r="C6" s="93">
        <v>9102937</v>
      </c>
      <c r="D6" s="93">
        <v>0</v>
      </c>
      <c r="E6" s="93">
        <v>10370223</v>
      </c>
      <c r="F6" s="93">
        <v>51546</v>
      </c>
      <c r="G6" s="93">
        <v>32771</v>
      </c>
      <c r="H6" s="93">
        <v>2273531</v>
      </c>
      <c r="I6" s="93">
        <v>162755</v>
      </c>
      <c r="J6" s="93">
        <v>0</v>
      </c>
      <c r="K6" s="97">
        <v>12890826</v>
      </c>
      <c r="L6" s="97">
        <v>0</v>
      </c>
      <c r="M6" s="97">
        <v>21993763</v>
      </c>
    </row>
    <row r="7" spans="1:13">
      <c r="A7" s="285" t="s">
        <v>133</v>
      </c>
      <c r="B7" s="286"/>
      <c r="C7" s="95">
        <v>9102937</v>
      </c>
      <c r="D7" s="95">
        <v>0</v>
      </c>
      <c r="E7" s="95">
        <v>10370223</v>
      </c>
      <c r="F7" s="95">
        <v>51546</v>
      </c>
      <c r="G7" s="95">
        <v>32771</v>
      </c>
      <c r="H7" s="95">
        <v>2273531</v>
      </c>
      <c r="I7" s="95">
        <v>162755</v>
      </c>
      <c r="J7" s="95">
        <v>0</v>
      </c>
      <c r="K7" s="95">
        <v>12890826</v>
      </c>
      <c r="L7" s="95">
        <v>0</v>
      </c>
      <c r="M7" s="95">
        <v>21993763</v>
      </c>
    </row>
    <row r="8" spans="1:13">
      <c r="A8" s="155" t="s">
        <v>25</v>
      </c>
      <c r="B8" s="156" t="s">
        <v>8</v>
      </c>
      <c r="C8" s="93">
        <v>353325795</v>
      </c>
      <c r="D8" s="93">
        <v>0</v>
      </c>
      <c r="E8" s="93">
        <v>116979426</v>
      </c>
      <c r="F8" s="93">
        <v>0</v>
      </c>
      <c r="G8" s="93">
        <v>56492640</v>
      </c>
      <c r="H8" s="93">
        <v>0</v>
      </c>
      <c r="I8" s="93">
        <v>5283050</v>
      </c>
      <c r="J8" s="93">
        <v>30621195</v>
      </c>
      <c r="K8" s="97">
        <v>209376311</v>
      </c>
      <c r="L8" s="97">
        <v>8499357</v>
      </c>
      <c r="M8" s="97">
        <v>571201463</v>
      </c>
    </row>
    <row r="9" spans="1:13">
      <c r="A9" s="155" t="s">
        <v>26</v>
      </c>
      <c r="B9" s="156" t="s">
        <v>9</v>
      </c>
      <c r="C9" s="93">
        <v>17096136</v>
      </c>
      <c r="D9" s="93">
        <v>0</v>
      </c>
      <c r="E9" s="93">
        <v>13972622</v>
      </c>
      <c r="F9" s="93">
        <v>0</v>
      </c>
      <c r="G9" s="93">
        <v>9186022</v>
      </c>
      <c r="H9" s="93">
        <v>453114</v>
      </c>
      <c r="I9" s="93">
        <v>239979</v>
      </c>
      <c r="J9" s="93">
        <v>6100916</v>
      </c>
      <c r="K9" s="97">
        <v>29952653</v>
      </c>
      <c r="L9" s="97">
        <v>271137</v>
      </c>
      <c r="M9" s="97">
        <v>47319926</v>
      </c>
    </row>
    <row r="10" spans="1:13">
      <c r="A10" s="155" t="s">
        <v>27</v>
      </c>
      <c r="B10" s="156" t="s">
        <v>252</v>
      </c>
      <c r="C10" s="93">
        <v>37034294</v>
      </c>
      <c r="D10" s="93">
        <v>0</v>
      </c>
      <c r="E10" s="93">
        <v>0</v>
      </c>
      <c r="F10" s="93">
        <v>10379528</v>
      </c>
      <c r="G10" s="93">
        <v>4499362</v>
      </c>
      <c r="H10" s="93">
        <v>0</v>
      </c>
      <c r="I10" s="93">
        <v>0</v>
      </c>
      <c r="J10" s="93">
        <v>0</v>
      </c>
      <c r="K10" s="97">
        <v>14878890</v>
      </c>
      <c r="L10" s="97">
        <v>0</v>
      </c>
      <c r="M10" s="97">
        <v>51913184</v>
      </c>
    </row>
    <row r="11" spans="1:13">
      <c r="A11" s="155" t="s">
        <v>28</v>
      </c>
      <c r="B11" s="156" t="s">
        <v>253</v>
      </c>
      <c r="C11" s="93">
        <v>4840589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4967947</v>
      </c>
      <c r="K11" s="97">
        <v>4967947</v>
      </c>
      <c r="L11" s="97">
        <v>0</v>
      </c>
      <c r="M11" s="97">
        <v>9808536</v>
      </c>
    </row>
    <row r="12" spans="1:13">
      <c r="A12" s="155" t="s">
        <v>29</v>
      </c>
      <c r="B12" s="156" t="s">
        <v>254</v>
      </c>
      <c r="C12" s="93">
        <v>983236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2949704</v>
      </c>
      <c r="K12" s="97">
        <v>2949704</v>
      </c>
      <c r="L12" s="97">
        <v>0</v>
      </c>
      <c r="M12" s="97">
        <v>3932940</v>
      </c>
    </row>
    <row r="13" spans="1:13">
      <c r="A13" s="155" t="s">
        <v>121</v>
      </c>
      <c r="B13" s="156" t="s">
        <v>11</v>
      </c>
      <c r="C13" s="93">
        <v>747738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9531768</v>
      </c>
      <c r="K13" s="97">
        <v>9531768</v>
      </c>
      <c r="L13" s="97">
        <v>5000</v>
      </c>
      <c r="M13" s="97">
        <v>10284506</v>
      </c>
    </row>
    <row r="14" spans="1:13">
      <c r="A14" s="155" t="s">
        <v>122</v>
      </c>
      <c r="B14" s="156" t="s">
        <v>255</v>
      </c>
      <c r="C14" s="93">
        <v>8255955</v>
      </c>
      <c r="D14" s="93">
        <v>0</v>
      </c>
      <c r="E14" s="93">
        <v>299744</v>
      </c>
      <c r="F14" s="93">
        <v>0</v>
      </c>
      <c r="G14" s="93">
        <v>0</v>
      </c>
      <c r="H14" s="93">
        <v>0</v>
      </c>
      <c r="I14" s="93">
        <v>0</v>
      </c>
      <c r="J14" s="93">
        <v>54735</v>
      </c>
      <c r="K14" s="97">
        <v>354479</v>
      </c>
      <c r="L14" s="97">
        <v>0</v>
      </c>
      <c r="M14" s="97">
        <v>8610434</v>
      </c>
    </row>
    <row r="15" spans="1:13">
      <c r="A15" s="155" t="s">
        <v>123</v>
      </c>
      <c r="B15" s="156" t="s">
        <v>256</v>
      </c>
      <c r="C15" s="93">
        <v>21045525</v>
      </c>
      <c r="D15" s="93">
        <v>0</v>
      </c>
      <c r="E15" s="93">
        <v>2053866</v>
      </c>
      <c r="F15" s="93">
        <v>13989</v>
      </c>
      <c r="G15" s="93">
        <v>270947</v>
      </c>
      <c r="H15" s="93">
        <v>0</v>
      </c>
      <c r="I15" s="93">
        <v>0</v>
      </c>
      <c r="J15" s="93">
        <v>19779080</v>
      </c>
      <c r="K15" s="97">
        <v>22117882</v>
      </c>
      <c r="L15" s="97">
        <v>0</v>
      </c>
      <c r="M15" s="97">
        <v>43163407</v>
      </c>
    </row>
    <row r="16" spans="1:13">
      <c r="A16" s="155" t="s">
        <v>124</v>
      </c>
      <c r="B16" s="156" t="s">
        <v>257</v>
      </c>
      <c r="C16" s="93">
        <v>187302817</v>
      </c>
      <c r="D16" s="93">
        <v>0</v>
      </c>
      <c r="E16" s="93">
        <v>124108590</v>
      </c>
      <c r="F16" s="93">
        <v>0</v>
      </c>
      <c r="G16" s="93">
        <v>120009827</v>
      </c>
      <c r="H16" s="93">
        <v>0</v>
      </c>
      <c r="I16" s="93">
        <v>0</v>
      </c>
      <c r="J16" s="93">
        <v>0</v>
      </c>
      <c r="K16" s="97">
        <v>244118417</v>
      </c>
      <c r="L16" s="97">
        <v>982500</v>
      </c>
      <c r="M16" s="97">
        <v>432403734</v>
      </c>
    </row>
    <row r="17" spans="1:13">
      <c r="A17" s="155" t="s">
        <v>125</v>
      </c>
      <c r="B17" s="156" t="s">
        <v>258</v>
      </c>
      <c r="C17" s="93">
        <v>134551247</v>
      </c>
      <c r="D17" s="93">
        <v>0</v>
      </c>
      <c r="E17" s="93">
        <v>0</v>
      </c>
      <c r="F17" s="93">
        <v>0</v>
      </c>
      <c r="G17" s="93">
        <v>123525000</v>
      </c>
      <c r="H17" s="93">
        <v>0</v>
      </c>
      <c r="I17" s="93">
        <v>0</v>
      </c>
      <c r="J17" s="93">
        <v>0</v>
      </c>
      <c r="K17" s="97">
        <v>123525000</v>
      </c>
      <c r="L17" s="97">
        <v>0</v>
      </c>
      <c r="M17" s="97">
        <v>258076247</v>
      </c>
    </row>
    <row r="18" spans="1:13">
      <c r="A18" s="155" t="s">
        <v>126</v>
      </c>
      <c r="B18" s="156" t="s">
        <v>259</v>
      </c>
      <c r="C18" s="93">
        <v>3057935</v>
      </c>
      <c r="D18" s="93">
        <v>0</v>
      </c>
      <c r="E18" s="93">
        <v>9114904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7">
        <v>9114904</v>
      </c>
      <c r="L18" s="97">
        <v>0</v>
      </c>
      <c r="M18" s="97">
        <v>12172839</v>
      </c>
    </row>
    <row r="19" spans="1:13">
      <c r="A19" s="155" t="s">
        <v>127</v>
      </c>
      <c r="B19" s="156" t="s">
        <v>260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7">
        <v>0</v>
      </c>
      <c r="L19" s="97">
        <v>0</v>
      </c>
      <c r="M19" s="97">
        <v>0</v>
      </c>
    </row>
    <row r="20" spans="1:13">
      <c r="A20" s="285" t="s">
        <v>134</v>
      </c>
      <c r="B20" s="286"/>
      <c r="C20" s="95">
        <v>768241267</v>
      </c>
      <c r="D20" s="95">
        <v>0</v>
      </c>
      <c r="E20" s="95">
        <v>266529152</v>
      </c>
      <c r="F20" s="95">
        <v>10393517</v>
      </c>
      <c r="G20" s="95">
        <v>313983798</v>
      </c>
      <c r="H20" s="95">
        <v>453114</v>
      </c>
      <c r="I20" s="95">
        <v>5523029</v>
      </c>
      <c r="J20" s="95">
        <v>74005345</v>
      </c>
      <c r="K20" s="95">
        <v>670887955</v>
      </c>
      <c r="L20" s="95">
        <v>9757994</v>
      </c>
      <c r="M20" s="95">
        <v>1448887216</v>
      </c>
    </row>
    <row r="21" spans="1:13">
      <c r="A21" s="155" t="s">
        <v>30</v>
      </c>
      <c r="B21" s="156" t="s">
        <v>14</v>
      </c>
      <c r="C21" s="93">
        <v>14405035</v>
      </c>
      <c r="D21" s="93">
        <v>5685702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911531</v>
      </c>
      <c r="K21" s="97">
        <v>911531</v>
      </c>
      <c r="L21" s="97">
        <v>0</v>
      </c>
      <c r="M21" s="97">
        <v>21002268</v>
      </c>
    </row>
    <row r="22" spans="1:13">
      <c r="A22" s="155" t="s">
        <v>128</v>
      </c>
      <c r="B22" s="156" t="s">
        <v>15</v>
      </c>
      <c r="C22" s="93">
        <v>2804517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3310590</v>
      </c>
      <c r="K22" s="97">
        <v>3310590</v>
      </c>
      <c r="L22" s="97">
        <v>0</v>
      </c>
      <c r="M22" s="97">
        <v>6115107</v>
      </c>
    </row>
    <row r="23" spans="1:13">
      <c r="A23" s="155" t="s">
        <v>129</v>
      </c>
      <c r="B23" s="156" t="s">
        <v>16</v>
      </c>
      <c r="C23" s="93">
        <v>19281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2591039</v>
      </c>
      <c r="K23" s="97">
        <v>2591039</v>
      </c>
      <c r="L23" s="97">
        <v>0</v>
      </c>
      <c r="M23" s="97">
        <v>2610320</v>
      </c>
    </row>
    <row r="24" spans="1:13">
      <c r="A24" s="155" t="s">
        <v>111</v>
      </c>
      <c r="B24" s="156" t="s">
        <v>17</v>
      </c>
      <c r="C24" s="93">
        <v>3086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3472927</v>
      </c>
      <c r="K24" s="97">
        <v>3472927</v>
      </c>
      <c r="L24" s="97">
        <v>23324</v>
      </c>
      <c r="M24" s="97">
        <v>3499337</v>
      </c>
    </row>
    <row r="25" spans="1:13">
      <c r="A25" s="155" t="s">
        <v>112</v>
      </c>
      <c r="B25" s="156" t="s">
        <v>181</v>
      </c>
      <c r="C25" s="93">
        <v>20997498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7">
        <v>0</v>
      </c>
      <c r="L25" s="97">
        <v>0</v>
      </c>
      <c r="M25" s="97">
        <v>20997498</v>
      </c>
    </row>
    <row r="26" spans="1:13">
      <c r="A26" s="155" t="s">
        <v>130</v>
      </c>
      <c r="B26" s="156" t="s">
        <v>182</v>
      </c>
      <c r="C26" s="93">
        <v>1612330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532179</v>
      </c>
      <c r="K26" s="97">
        <v>532179</v>
      </c>
      <c r="L26" s="97">
        <v>0</v>
      </c>
      <c r="M26" s="97">
        <v>2144509</v>
      </c>
    </row>
    <row r="27" spans="1:13">
      <c r="A27" s="285" t="s">
        <v>135</v>
      </c>
      <c r="B27" s="286"/>
      <c r="C27" s="95">
        <v>39841747</v>
      </c>
      <c r="D27" s="95">
        <v>5685702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10818266</v>
      </c>
      <c r="K27" s="95">
        <v>10818266</v>
      </c>
      <c r="L27" s="95">
        <v>23324</v>
      </c>
      <c r="M27" s="95">
        <v>56369039</v>
      </c>
    </row>
    <row r="28" spans="1:13">
      <c r="A28" s="142" t="s">
        <v>113</v>
      </c>
      <c r="B28" s="139" t="s">
        <v>261</v>
      </c>
      <c r="C28" s="93">
        <v>36110558</v>
      </c>
      <c r="D28" s="93">
        <v>0</v>
      </c>
      <c r="E28" s="93">
        <v>0</v>
      </c>
      <c r="F28" s="93">
        <v>0</v>
      </c>
      <c r="G28" s="93">
        <v>0</v>
      </c>
      <c r="H28" s="93">
        <v>16693079</v>
      </c>
      <c r="I28" s="93">
        <v>4529804</v>
      </c>
      <c r="J28" s="93">
        <v>53792</v>
      </c>
      <c r="K28" s="97">
        <v>21276675</v>
      </c>
      <c r="L28" s="97">
        <v>0</v>
      </c>
      <c r="M28" s="97">
        <v>57387233</v>
      </c>
    </row>
    <row r="29" spans="1:13">
      <c r="A29" s="142" t="s">
        <v>114</v>
      </c>
      <c r="B29" s="139" t="s">
        <v>131</v>
      </c>
      <c r="C29" s="93">
        <v>2528195</v>
      </c>
      <c r="D29" s="93">
        <v>0</v>
      </c>
      <c r="E29" s="93">
        <v>0</v>
      </c>
      <c r="F29" s="93">
        <v>0</v>
      </c>
      <c r="G29" s="93">
        <v>0</v>
      </c>
      <c r="H29" s="93">
        <v>2568530</v>
      </c>
      <c r="I29" s="93">
        <v>463153</v>
      </c>
      <c r="J29" s="93">
        <v>0</v>
      </c>
      <c r="K29" s="97">
        <v>3031683</v>
      </c>
      <c r="L29" s="97">
        <v>25000</v>
      </c>
      <c r="M29" s="97">
        <v>5584878</v>
      </c>
    </row>
    <row r="30" spans="1:13">
      <c r="A30" s="142" t="s">
        <v>115</v>
      </c>
      <c r="B30" s="139" t="s">
        <v>262</v>
      </c>
      <c r="C30" s="93">
        <v>2474761</v>
      </c>
      <c r="D30" s="93">
        <v>0</v>
      </c>
      <c r="E30" s="93">
        <v>0</v>
      </c>
      <c r="F30" s="93">
        <v>0</v>
      </c>
      <c r="G30" s="93">
        <v>0</v>
      </c>
      <c r="H30" s="93">
        <v>6925056</v>
      </c>
      <c r="I30" s="93">
        <v>0</v>
      </c>
      <c r="J30" s="93">
        <v>0</v>
      </c>
      <c r="K30" s="97">
        <v>6925056</v>
      </c>
      <c r="L30" s="97">
        <v>0</v>
      </c>
      <c r="M30" s="97">
        <v>9399817</v>
      </c>
    </row>
    <row r="31" spans="1:13" s="5" customFormat="1">
      <c r="A31" s="285" t="s">
        <v>136</v>
      </c>
      <c r="B31" s="286"/>
      <c r="C31" s="103">
        <v>41113514</v>
      </c>
      <c r="D31" s="103">
        <v>0</v>
      </c>
      <c r="E31" s="103">
        <v>0</v>
      </c>
      <c r="F31" s="103">
        <v>0</v>
      </c>
      <c r="G31" s="103">
        <v>0</v>
      </c>
      <c r="H31" s="103">
        <v>26186665</v>
      </c>
      <c r="I31" s="103">
        <v>4992957</v>
      </c>
      <c r="J31" s="103">
        <v>53792</v>
      </c>
      <c r="K31" s="103">
        <v>31233414</v>
      </c>
      <c r="L31" s="103">
        <v>25000</v>
      </c>
      <c r="M31" s="103">
        <v>72371928</v>
      </c>
    </row>
    <row r="32" spans="1:13" s="5" customFormat="1">
      <c r="A32" s="157" t="s">
        <v>116</v>
      </c>
      <c r="B32" s="158" t="s">
        <v>19</v>
      </c>
      <c r="C32" s="93">
        <v>22290009</v>
      </c>
      <c r="D32" s="93">
        <v>0</v>
      </c>
      <c r="E32" s="93">
        <v>0</v>
      </c>
      <c r="F32" s="93">
        <v>20132741</v>
      </c>
      <c r="G32" s="93">
        <v>2687445</v>
      </c>
      <c r="H32" s="93">
        <v>971645</v>
      </c>
      <c r="I32" s="93">
        <v>0</v>
      </c>
      <c r="J32" s="93">
        <v>0</v>
      </c>
      <c r="K32" s="97">
        <v>23791831</v>
      </c>
      <c r="L32" s="97">
        <v>180387</v>
      </c>
      <c r="M32" s="97">
        <v>46262227</v>
      </c>
    </row>
    <row r="33" spans="1:13" s="5" customFormat="1">
      <c r="A33" s="285" t="s">
        <v>137</v>
      </c>
      <c r="B33" s="286"/>
      <c r="C33" s="103">
        <v>22290009</v>
      </c>
      <c r="D33" s="103">
        <v>0</v>
      </c>
      <c r="E33" s="103">
        <v>0</v>
      </c>
      <c r="F33" s="103">
        <v>20132741</v>
      </c>
      <c r="G33" s="103">
        <v>2687445</v>
      </c>
      <c r="H33" s="103">
        <v>971645</v>
      </c>
      <c r="I33" s="103">
        <v>0</v>
      </c>
      <c r="J33" s="103">
        <v>0</v>
      </c>
      <c r="K33" s="103">
        <v>23791831</v>
      </c>
      <c r="L33" s="103">
        <v>180387</v>
      </c>
      <c r="M33" s="103">
        <v>46262227</v>
      </c>
    </row>
    <row r="34" spans="1:13">
      <c r="A34" s="156" t="s">
        <v>117</v>
      </c>
      <c r="B34" s="155" t="s">
        <v>20</v>
      </c>
      <c r="C34" s="93">
        <v>10725574</v>
      </c>
      <c r="D34" s="93">
        <v>0</v>
      </c>
      <c r="E34" s="93">
        <v>5156508</v>
      </c>
      <c r="F34" s="93">
        <v>429788</v>
      </c>
      <c r="G34" s="93">
        <v>1527609</v>
      </c>
      <c r="H34" s="93">
        <v>691927</v>
      </c>
      <c r="I34" s="93">
        <v>274694</v>
      </c>
      <c r="J34" s="93">
        <v>389802</v>
      </c>
      <c r="K34" s="97">
        <v>8470328</v>
      </c>
      <c r="L34" s="97">
        <v>0</v>
      </c>
      <c r="M34" s="209">
        <v>19195902</v>
      </c>
    </row>
    <row r="35" spans="1:13">
      <c r="A35" s="156" t="s">
        <v>118</v>
      </c>
      <c r="B35" s="155" t="s">
        <v>21</v>
      </c>
      <c r="C35" s="93">
        <v>5690573</v>
      </c>
      <c r="D35" s="93">
        <v>0</v>
      </c>
      <c r="E35" s="93">
        <v>2190308</v>
      </c>
      <c r="F35" s="93">
        <v>91824</v>
      </c>
      <c r="G35" s="93">
        <v>558079</v>
      </c>
      <c r="H35" s="93">
        <v>363115</v>
      </c>
      <c r="I35" s="93">
        <v>76026</v>
      </c>
      <c r="J35" s="93">
        <v>76060</v>
      </c>
      <c r="K35" s="97">
        <v>3355412</v>
      </c>
      <c r="L35" s="97">
        <v>22078</v>
      </c>
      <c r="M35" s="209">
        <v>9068063</v>
      </c>
    </row>
    <row r="36" spans="1:13">
      <c r="A36" s="156" t="s">
        <v>119</v>
      </c>
      <c r="B36" s="155" t="s">
        <v>22</v>
      </c>
      <c r="C36" s="93">
        <v>329062</v>
      </c>
      <c r="D36" s="93">
        <v>0</v>
      </c>
      <c r="E36" s="93">
        <v>329226</v>
      </c>
      <c r="F36" s="93">
        <v>11513</v>
      </c>
      <c r="G36" s="93">
        <v>64342</v>
      </c>
      <c r="H36" s="93">
        <v>22910</v>
      </c>
      <c r="I36" s="93">
        <v>11409</v>
      </c>
      <c r="J36" s="93">
        <v>1915</v>
      </c>
      <c r="K36" s="97">
        <v>441315</v>
      </c>
      <c r="L36" s="97">
        <v>0</v>
      </c>
      <c r="M36" s="209">
        <v>770377</v>
      </c>
    </row>
    <row r="37" spans="1:13">
      <c r="A37" s="156" t="s">
        <v>120</v>
      </c>
      <c r="B37" s="155" t="s">
        <v>23</v>
      </c>
      <c r="C37" s="93">
        <v>22122497</v>
      </c>
      <c r="D37" s="93">
        <v>0</v>
      </c>
      <c r="E37" s="93">
        <v>10160453</v>
      </c>
      <c r="F37" s="93">
        <v>830092</v>
      </c>
      <c r="G37" s="93">
        <v>3094358</v>
      </c>
      <c r="H37" s="93">
        <v>1238848</v>
      </c>
      <c r="I37" s="93">
        <v>555439</v>
      </c>
      <c r="J37" s="93">
        <v>647844</v>
      </c>
      <c r="K37" s="97">
        <v>16527034</v>
      </c>
      <c r="L37" s="97">
        <v>0</v>
      </c>
      <c r="M37" s="209">
        <v>38649531</v>
      </c>
    </row>
    <row r="38" spans="1:13" s="5" customFormat="1">
      <c r="A38" s="285" t="s">
        <v>138</v>
      </c>
      <c r="B38" s="286"/>
      <c r="C38" s="95">
        <v>38867706</v>
      </c>
      <c r="D38" s="95">
        <v>0</v>
      </c>
      <c r="E38" s="95">
        <v>17836495</v>
      </c>
      <c r="F38" s="95">
        <v>1363217</v>
      </c>
      <c r="G38" s="95">
        <v>5244388</v>
      </c>
      <c r="H38" s="95">
        <v>2316800</v>
      </c>
      <c r="I38" s="95">
        <v>917568</v>
      </c>
      <c r="J38" s="95">
        <v>1115621</v>
      </c>
      <c r="K38" s="95">
        <v>28794089</v>
      </c>
      <c r="L38" s="95">
        <v>22078</v>
      </c>
      <c r="M38" s="103">
        <v>67683873</v>
      </c>
    </row>
    <row r="39" spans="1:13" s="5" customFormat="1">
      <c r="A39" s="156" t="s">
        <v>263</v>
      </c>
      <c r="B39" s="155" t="s">
        <v>132</v>
      </c>
      <c r="C39" s="263">
        <v>48262440</v>
      </c>
      <c r="D39" s="263">
        <v>0</v>
      </c>
      <c r="E39" s="263">
        <v>13044262</v>
      </c>
      <c r="F39" s="263">
        <v>0</v>
      </c>
      <c r="G39" s="263">
        <v>4165211</v>
      </c>
      <c r="H39" s="263">
        <v>0</v>
      </c>
      <c r="I39" s="263">
        <v>470359</v>
      </c>
      <c r="J39" s="263">
        <v>0</v>
      </c>
      <c r="K39" s="263">
        <v>17679832</v>
      </c>
      <c r="L39" s="263">
        <v>0</v>
      </c>
      <c r="M39" s="209">
        <v>65942272</v>
      </c>
    </row>
    <row r="40" spans="1:13" s="5" customFormat="1">
      <c r="A40" s="261" t="s">
        <v>271</v>
      </c>
      <c r="B40" s="264"/>
      <c r="C40" s="208">
        <v>48262440</v>
      </c>
      <c r="D40" s="208">
        <v>0</v>
      </c>
      <c r="E40" s="208">
        <v>13044262</v>
      </c>
      <c r="F40" s="208">
        <v>0</v>
      </c>
      <c r="G40" s="208">
        <v>4165211</v>
      </c>
      <c r="H40" s="208">
        <v>0</v>
      </c>
      <c r="I40" s="208">
        <v>470359</v>
      </c>
      <c r="J40" s="208">
        <v>0</v>
      </c>
      <c r="K40" s="208">
        <v>17679832</v>
      </c>
      <c r="L40" s="208">
        <v>0</v>
      </c>
      <c r="M40" s="262">
        <v>65942272</v>
      </c>
    </row>
    <row r="41" spans="1:13" s="5" customFormat="1" ht="15" customHeight="1">
      <c r="A41" s="159" t="s">
        <v>2</v>
      </c>
      <c r="B41" s="160"/>
      <c r="C41" s="104">
        <v>967719620</v>
      </c>
      <c r="D41" s="104">
        <v>5685702</v>
      </c>
      <c r="E41" s="104">
        <v>307780132</v>
      </c>
      <c r="F41" s="104">
        <v>31941021</v>
      </c>
      <c r="G41" s="104">
        <v>326113613</v>
      </c>
      <c r="H41" s="104">
        <v>32201755</v>
      </c>
      <c r="I41" s="104">
        <v>12066668</v>
      </c>
      <c r="J41" s="104">
        <v>85993024</v>
      </c>
      <c r="K41" s="104">
        <v>796096213</v>
      </c>
      <c r="L41" s="104">
        <v>10008783</v>
      </c>
      <c r="M41" s="104">
        <v>1779510318</v>
      </c>
    </row>
    <row r="42" spans="1:13" ht="15.75">
      <c r="A42" s="48" t="s">
        <v>162</v>
      </c>
    </row>
  </sheetData>
  <mergeCells count="6">
    <mergeCell ref="A38:B38"/>
    <mergeCell ref="A7:B7"/>
    <mergeCell ref="A20:B20"/>
    <mergeCell ref="A27:B27"/>
    <mergeCell ref="A31:B31"/>
    <mergeCell ref="A33:B33"/>
  </mergeCells>
  <phoneticPr fontId="16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54"/>
  <sheetViews>
    <sheetView zoomScale="80" zoomScaleNormal="80" workbookViewId="0">
      <pane ySplit="5" topLeftCell="A6" activePane="bottomLeft" state="frozen"/>
      <selection activeCell="A3" sqref="A3:H3"/>
      <selection pane="bottomLeft"/>
    </sheetView>
  </sheetViews>
  <sheetFormatPr defaultColWidth="9.140625" defaultRowHeight="12.75"/>
  <cols>
    <col min="1" max="1" width="9.5703125" style="3" customWidth="1"/>
    <col min="2" max="2" width="36.140625" style="3" customWidth="1"/>
    <col min="3" max="3" width="13.42578125" style="4" customWidth="1"/>
    <col min="4" max="4" width="11.28515625" style="4" bestFit="1" customWidth="1"/>
    <col min="5" max="5" width="16.28515625" style="4" customWidth="1"/>
    <col min="6" max="6" width="15.28515625" style="4" customWidth="1"/>
    <col min="7" max="7" width="14.7109375" style="4" customWidth="1"/>
    <col min="8" max="8" width="16.28515625" style="4" customWidth="1"/>
    <col min="9" max="9" width="15.28515625" style="4" customWidth="1"/>
    <col min="10" max="13" width="16.5703125" style="4" bestFit="1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3" t="s">
        <v>281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30"/>
      <c r="B4" s="31"/>
      <c r="C4" s="31"/>
      <c r="D4" s="31"/>
      <c r="E4" s="32"/>
      <c r="F4" s="32"/>
      <c r="G4" s="32"/>
      <c r="H4" s="32"/>
      <c r="I4" s="43"/>
      <c r="J4" s="32"/>
      <c r="K4" s="32"/>
      <c r="L4" s="32"/>
      <c r="M4" s="32"/>
    </row>
    <row r="5" spans="1:13" ht="60.75" customHeight="1">
      <c r="A5" s="59" t="s">
        <v>1</v>
      </c>
      <c r="B5" s="59" t="s">
        <v>0</v>
      </c>
      <c r="C5" s="60" t="s">
        <v>4</v>
      </c>
      <c r="D5" s="61" t="s">
        <v>5</v>
      </c>
      <c r="E5" s="67" t="s">
        <v>190</v>
      </c>
      <c r="F5" s="62" t="s">
        <v>173</v>
      </c>
      <c r="G5" s="62" t="s">
        <v>174</v>
      </c>
      <c r="H5" s="62" t="s">
        <v>170</v>
      </c>
      <c r="I5" s="62" t="s">
        <v>171</v>
      </c>
      <c r="J5" s="68" t="s">
        <v>175</v>
      </c>
      <c r="K5" s="68" t="s">
        <v>183</v>
      </c>
      <c r="L5" s="68" t="s">
        <v>184</v>
      </c>
      <c r="M5" s="68" t="s">
        <v>185</v>
      </c>
    </row>
    <row r="6" spans="1:13">
      <c r="A6" s="155" t="s">
        <v>24</v>
      </c>
      <c r="B6" s="156" t="s">
        <v>7</v>
      </c>
      <c r="C6" s="93">
        <v>-441781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-441781</v>
      </c>
    </row>
    <row r="7" spans="1:13">
      <c r="A7" s="285" t="s">
        <v>133</v>
      </c>
      <c r="B7" s="286"/>
      <c r="C7" s="95">
        <v>-441781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-441781</v>
      </c>
    </row>
    <row r="8" spans="1:13">
      <c r="A8" s="155" t="s">
        <v>25</v>
      </c>
      <c r="B8" s="156" t="s">
        <v>8</v>
      </c>
      <c r="C8" s="93">
        <v>-10159558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9588</v>
      </c>
      <c r="M8" s="93">
        <v>-10149970</v>
      </c>
    </row>
    <row r="9" spans="1:13">
      <c r="A9" s="155" t="s">
        <v>26</v>
      </c>
      <c r="B9" s="156" t="s">
        <v>9</v>
      </c>
      <c r="C9" s="93">
        <v>-564483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32131</v>
      </c>
      <c r="K9" s="93">
        <v>32131</v>
      </c>
      <c r="L9" s="93">
        <v>12334</v>
      </c>
      <c r="M9" s="93">
        <v>-520018</v>
      </c>
    </row>
    <row r="10" spans="1:13">
      <c r="A10" s="155" t="s">
        <v>27</v>
      </c>
      <c r="B10" s="156" t="s">
        <v>252</v>
      </c>
      <c r="C10" s="93">
        <v>718876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718876</v>
      </c>
    </row>
    <row r="11" spans="1:13">
      <c r="A11" s="155" t="s">
        <v>28</v>
      </c>
      <c r="B11" s="156" t="s">
        <v>253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</row>
    <row r="12" spans="1:13">
      <c r="A12" s="155" t="s">
        <v>29</v>
      </c>
      <c r="B12" s="156" t="s">
        <v>254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</row>
    <row r="13" spans="1:13">
      <c r="A13" s="155" t="s">
        <v>121</v>
      </c>
      <c r="B13" s="156" t="s">
        <v>11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</row>
    <row r="14" spans="1:13">
      <c r="A14" s="155" t="s">
        <v>122</v>
      </c>
      <c r="B14" s="156" t="s">
        <v>255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</row>
    <row r="15" spans="1:13">
      <c r="A15" s="155" t="s">
        <v>123</v>
      </c>
      <c r="B15" s="156" t="s">
        <v>256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</row>
    <row r="16" spans="1:13">
      <c r="A16" s="155" t="s">
        <v>124</v>
      </c>
      <c r="B16" s="156" t="s">
        <v>257</v>
      </c>
      <c r="C16" s="93">
        <v>-18985659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-18985659</v>
      </c>
    </row>
    <row r="17" spans="1:13">
      <c r="A17" s="155" t="s">
        <v>125</v>
      </c>
      <c r="B17" s="156" t="s">
        <v>258</v>
      </c>
      <c r="C17" s="93">
        <v>-2052504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-2052504</v>
      </c>
    </row>
    <row r="18" spans="1:13">
      <c r="A18" s="155" t="s">
        <v>126</v>
      </c>
      <c r="B18" s="156" t="s">
        <v>259</v>
      </c>
      <c r="C18" s="93">
        <v>89141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89141</v>
      </c>
    </row>
    <row r="19" spans="1:13">
      <c r="A19" s="155" t="s">
        <v>127</v>
      </c>
      <c r="B19" s="156" t="s">
        <v>260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</row>
    <row r="20" spans="1:13">
      <c r="A20" s="285" t="s">
        <v>134</v>
      </c>
      <c r="B20" s="286"/>
      <c r="C20" s="95">
        <v>-30954187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32131</v>
      </c>
      <c r="K20" s="95">
        <v>32131</v>
      </c>
      <c r="L20" s="95">
        <v>21922</v>
      </c>
      <c r="M20" s="95">
        <v>-30900134</v>
      </c>
    </row>
    <row r="21" spans="1:13">
      <c r="A21" s="155" t="s">
        <v>30</v>
      </c>
      <c r="B21" s="156" t="s">
        <v>14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</row>
    <row r="22" spans="1:13">
      <c r="A22" s="155" t="s">
        <v>128</v>
      </c>
      <c r="B22" s="156" t="s">
        <v>15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</row>
    <row r="23" spans="1:13">
      <c r="A23" s="155" t="s">
        <v>129</v>
      </c>
      <c r="B23" s="156" t="s">
        <v>16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</row>
    <row r="24" spans="1:13">
      <c r="A24" s="155" t="s">
        <v>111</v>
      </c>
      <c r="B24" s="156" t="s">
        <v>17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</row>
    <row r="25" spans="1:13">
      <c r="A25" s="155" t="s">
        <v>112</v>
      </c>
      <c r="B25" s="156" t="s">
        <v>181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</row>
    <row r="26" spans="1:13">
      <c r="A26" s="155" t="s">
        <v>130</v>
      </c>
      <c r="B26" s="156" t="s">
        <v>182</v>
      </c>
      <c r="C26" s="93">
        <v>-112834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-112834</v>
      </c>
    </row>
    <row r="27" spans="1:13">
      <c r="A27" s="285" t="s">
        <v>135</v>
      </c>
      <c r="B27" s="286"/>
      <c r="C27" s="95">
        <v>-112834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-112834</v>
      </c>
    </row>
    <row r="28" spans="1:13">
      <c r="A28" s="155" t="s">
        <v>113</v>
      </c>
      <c r="B28" s="156" t="s">
        <v>18</v>
      </c>
      <c r="C28" s="93">
        <v>744650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744650</v>
      </c>
    </row>
    <row r="29" spans="1:13">
      <c r="A29" s="155" t="s">
        <v>114</v>
      </c>
      <c r="B29" s="156" t="s">
        <v>131</v>
      </c>
      <c r="C29" s="93">
        <v>816624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816624</v>
      </c>
    </row>
    <row r="30" spans="1:13">
      <c r="A30" s="155" t="s">
        <v>115</v>
      </c>
      <c r="B30" s="156" t="s">
        <v>212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</row>
    <row r="31" spans="1:13" s="5" customFormat="1">
      <c r="A31" s="285" t="s">
        <v>136</v>
      </c>
      <c r="B31" s="286"/>
      <c r="C31" s="103">
        <v>1561274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1561274</v>
      </c>
    </row>
    <row r="32" spans="1:13" s="5" customFormat="1">
      <c r="A32" s="157" t="s">
        <v>116</v>
      </c>
      <c r="B32" s="161" t="s">
        <v>19</v>
      </c>
      <c r="C32" s="94">
        <v>1770614</v>
      </c>
      <c r="D32" s="94">
        <v>0</v>
      </c>
      <c r="E32" s="93">
        <v>45610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45610</v>
      </c>
      <c r="L32" s="93">
        <v>49660</v>
      </c>
      <c r="M32" s="93">
        <v>1865884</v>
      </c>
    </row>
    <row r="33" spans="1:13" s="5" customFormat="1">
      <c r="A33" s="285" t="s">
        <v>137</v>
      </c>
      <c r="B33" s="286"/>
      <c r="C33" s="103">
        <v>1770614</v>
      </c>
      <c r="D33" s="103">
        <v>0</v>
      </c>
      <c r="E33" s="103">
        <v>45610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45610</v>
      </c>
      <c r="L33" s="103">
        <v>49660</v>
      </c>
      <c r="M33" s="103">
        <v>1865884</v>
      </c>
    </row>
    <row r="34" spans="1:13">
      <c r="A34" s="142" t="s">
        <v>117</v>
      </c>
      <c r="B34" s="143" t="s">
        <v>20</v>
      </c>
      <c r="C34" s="93">
        <v>-290894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-290894</v>
      </c>
    </row>
    <row r="35" spans="1:13">
      <c r="A35" s="142" t="s">
        <v>118</v>
      </c>
      <c r="B35" s="143" t="s">
        <v>21</v>
      </c>
      <c r="C35" s="93">
        <v>-85668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-2902</v>
      </c>
      <c r="M35" s="93">
        <v>-88570</v>
      </c>
    </row>
    <row r="36" spans="1:13">
      <c r="A36" s="142" t="s">
        <v>119</v>
      </c>
      <c r="B36" s="143" t="s">
        <v>22</v>
      </c>
      <c r="C36" s="93">
        <v>191818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191818</v>
      </c>
    </row>
    <row r="37" spans="1:13">
      <c r="A37" s="142" t="s">
        <v>120</v>
      </c>
      <c r="B37" s="143" t="s">
        <v>23</v>
      </c>
      <c r="C37" s="93">
        <v>-563229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-563229</v>
      </c>
    </row>
    <row r="38" spans="1:13" s="5" customFormat="1">
      <c r="A38" s="285" t="s">
        <v>138</v>
      </c>
      <c r="B38" s="286"/>
      <c r="C38" s="95">
        <v>-747973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-2902</v>
      </c>
      <c r="M38" s="95">
        <v>-750875</v>
      </c>
    </row>
    <row r="39" spans="1:13">
      <c r="A39" s="266" t="s">
        <v>263</v>
      </c>
      <c r="B39" s="146" t="s">
        <v>132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</row>
    <row r="40" spans="1:13" s="5" customFormat="1">
      <c r="A40" s="285" t="s">
        <v>271</v>
      </c>
      <c r="B40" s="286"/>
      <c r="C40" s="208">
        <v>0</v>
      </c>
      <c r="D40" s="208">
        <v>0</v>
      </c>
      <c r="E40" s="208">
        <v>0</v>
      </c>
      <c r="F40" s="208">
        <v>0</v>
      </c>
      <c r="G40" s="208">
        <v>0</v>
      </c>
      <c r="H40" s="208">
        <v>0</v>
      </c>
      <c r="I40" s="208">
        <v>0</v>
      </c>
      <c r="J40" s="208">
        <v>0</v>
      </c>
      <c r="K40" s="208">
        <v>0</v>
      </c>
      <c r="L40" s="208">
        <v>0</v>
      </c>
      <c r="M40" s="208">
        <v>0</v>
      </c>
    </row>
    <row r="41" spans="1:13" s="5" customFormat="1" ht="15" customHeight="1">
      <c r="A41" s="159" t="s">
        <v>2</v>
      </c>
      <c r="B41" s="160"/>
      <c r="C41" s="103">
        <v>-28924887</v>
      </c>
      <c r="D41" s="103">
        <v>0</v>
      </c>
      <c r="E41" s="103">
        <v>45610</v>
      </c>
      <c r="F41" s="103">
        <v>0</v>
      </c>
      <c r="G41" s="103">
        <v>0</v>
      </c>
      <c r="H41" s="103">
        <v>0</v>
      </c>
      <c r="I41" s="103">
        <v>0</v>
      </c>
      <c r="J41" s="103">
        <v>32131</v>
      </c>
      <c r="K41" s="103">
        <v>77741</v>
      </c>
      <c r="L41" s="103">
        <v>68680</v>
      </c>
      <c r="M41" s="103">
        <v>-28778466</v>
      </c>
    </row>
    <row r="42" spans="1:13" ht="15.75">
      <c r="A42" s="48" t="s">
        <v>162</v>
      </c>
    </row>
    <row r="54" spans="12:12">
      <c r="L54" s="45"/>
    </row>
  </sheetData>
  <mergeCells count="7">
    <mergeCell ref="A7:B7"/>
    <mergeCell ref="A33:B33"/>
    <mergeCell ref="A40:B40"/>
    <mergeCell ref="A38:B38"/>
    <mergeCell ref="A20:B20"/>
    <mergeCell ref="A31:B31"/>
    <mergeCell ref="A27:B27"/>
  </mergeCells>
  <phoneticPr fontId="16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="75" zoomScaleNormal="75" zoomScaleSheetLayoutView="75" workbookViewId="0">
      <pane ySplit="5" topLeftCell="A6" activePane="bottomLeft" state="frozen"/>
      <selection activeCell="A3" sqref="A3:H3"/>
      <selection pane="bottomLeft"/>
    </sheetView>
  </sheetViews>
  <sheetFormatPr defaultColWidth="11.42578125" defaultRowHeight="16.5"/>
  <cols>
    <col min="1" max="1" width="9.140625" style="9" customWidth="1"/>
    <col min="2" max="2" width="51.42578125" style="9" customWidth="1"/>
    <col min="3" max="3" width="16.28515625" style="9" bestFit="1" customWidth="1"/>
    <col min="4" max="4" width="15" style="9" bestFit="1" customWidth="1"/>
    <col min="5" max="5" width="15" style="9" customWidth="1"/>
    <col min="6" max="6" width="8.85546875" style="41" bestFit="1" customWidth="1"/>
    <col min="7" max="7" width="18.85546875" style="41" bestFit="1" customWidth="1"/>
    <col min="8" max="8" width="8.85546875" style="41" customWidth="1"/>
    <col min="9" max="9" width="16.28515625" style="9" bestFit="1" customWidth="1"/>
    <col min="10" max="11" width="15.42578125" style="9" bestFit="1" customWidth="1"/>
    <col min="12" max="12" width="15" style="9" bestFit="1" customWidth="1"/>
    <col min="13" max="13" width="15.85546875" style="9" customWidth="1"/>
    <col min="14" max="16384" width="11.42578125" style="9"/>
  </cols>
  <sheetData>
    <row r="1" spans="1:14" s="8" customFormat="1" ht="15.75">
      <c r="A1" s="89" t="s">
        <v>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4" s="8" customFormat="1" ht="15.75">
      <c r="A2" s="89" t="s">
        <v>268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4" s="8" customFormat="1" ht="15.75">
      <c r="A3" s="13" t="s">
        <v>281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4" s="14" customFormat="1" ht="15.75">
      <c r="F4" s="42"/>
      <c r="G4" s="42"/>
      <c r="H4" s="42"/>
    </row>
    <row r="5" spans="1:14" s="15" customFormat="1" ht="32.25" customHeight="1">
      <c r="A5" s="16"/>
      <c r="B5" s="16" t="s">
        <v>41</v>
      </c>
      <c r="C5" s="16" t="s">
        <v>31</v>
      </c>
      <c r="D5" s="16" t="s">
        <v>193</v>
      </c>
      <c r="E5" s="16" t="s">
        <v>199</v>
      </c>
      <c r="F5" s="163" t="s">
        <v>33</v>
      </c>
      <c r="G5" s="163" t="s">
        <v>192</v>
      </c>
      <c r="H5" s="163" t="s">
        <v>33</v>
      </c>
      <c r="I5" s="16" t="s">
        <v>54</v>
      </c>
      <c r="J5" s="16" t="s">
        <v>55</v>
      </c>
      <c r="K5" s="16" t="s">
        <v>34</v>
      </c>
      <c r="L5" s="16" t="s">
        <v>35</v>
      </c>
    </row>
    <row r="6" spans="1:14" s="8" customFormat="1" ht="15.75">
      <c r="A6" s="287" t="s">
        <v>42</v>
      </c>
      <c r="B6" s="288"/>
      <c r="C6" s="69"/>
      <c r="D6" s="69"/>
      <c r="E6" s="70"/>
      <c r="F6" s="70"/>
      <c r="G6" s="70"/>
      <c r="H6" s="70"/>
      <c r="I6" s="69"/>
      <c r="J6" s="69"/>
      <c r="K6" s="69"/>
      <c r="L6" s="69"/>
    </row>
    <row r="7" spans="1:14" s="8" customFormat="1" ht="18.75" customHeight="1">
      <c r="A7" s="71" t="s">
        <v>156</v>
      </c>
      <c r="B7" s="74" t="s">
        <v>204</v>
      </c>
      <c r="C7" s="72">
        <v>10511934</v>
      </c>
      <c r="D7" s="72">
        <v>-114528</v>
      </c>
      <c r="E7" s="72">
        <v>0</v>
      </c>
      <c r="F7" s="73"/>
      <c r="G7" s="72">
        <v>-114528</v>
      </c>
      <c r="H7" s="73" t="s">
        <v>156</v>
      </c>
      <c r="I7" s="72">
        <v>10397406</v>
      </c>
      <c r="J7" s="72">
        <v>652959.26</v>
      </c>
      <c r="K7" s="72">
        <v>10397406</v>
      </c>
      <c r="L7" s="72">
        <v>0</v>
      </c>
      <c r="M7" s="17"/>
      <c r="N7" s="17"/>
    </row>
    <row r="8" spans="1:14" s="8" customFormat="1" ht="18.75" customHeight="1">
      <c r="A8" s="71" t="s">
        <v>157</v>
      </c>
      <c r="B8" s="74" t="s">
        <v>205</v>
      </c>
      <c r="C8" s="72">
        <v>30220644</v>
      </c>
      <c r="D8" s="72">
        <v>-691232</v>
      </c>
      <c r="E8" s="72">
        <v>0</v>
      </c>
      <c r="F8" s="73"/>
      <c r="G8" s="72">
        <v>-691232</v>
      </c>
      <c r="H8" s="73" t="s">
        <v>156</v>
      </c>
      <c r="I8" s="72">
        <v>29529412</v>
      </c>
      <c r="J8" s="72">
        <v>0</v>
      </c>
      <c r="K8" s="72">
        <v>29529412</v>
      </c>
      <c r="L8" s="72">
        <v>0</v>
      </c>
      <c r="M8" s="17"/>
    </row>
    <row r="9" spans="1:14" s="8" customFormat="1" ht="18.75" customHeight="1">
      <c r="A9" s="71" t="s">
        <v>158</v>
      </c>
      <c r="B9" s="74" t="s">
        <v>206</v>
      </c>
      <c r="C9" s="72">
        <v>2350716</v>
      </c>
      <c r="D9" s="72">
        <v>-25625</v>
      </c>
      <c r="E9" s="72">
        <v>0</v>
      </c>
      <c r="F9" s="73"/>
      <c r="G9" s="72">
        <v>-25625</v>
      </c>
      <c r="H9" s="73" t="s">
        <v>156</v>
      </c>
      <c r="I9" s="72">
        <v>2325091</v>
      </c>
      <c r="J9" s="72">
        <v>0</v>
      </c>
      <c r="K9" s="72">
        <v>2325091</v>
      </c>
      <c r="L9" s="72">
        <v>0</v>
      </c>
      <c r="M9" s="17"/>
    </row>
    <row r="10" spans="1:14" s="8" customFormat="1" ht="18.75" customHeight="1">
      <c r="A10" s="71" t="s">
        <v>151</v>
      </c>
      <c r="B10" s="74" t="s">
        <v>207</v>
      </c>
      <c r="C10" s="72">
        <v>6971237</v>
      </c>
      <c r="D10" s="72">
        <v>1410607</v>
      </c>
      <c r="E10" s="72">
        <v>0</v>
      </c>
      <c r="F10" s="73"/>
      <c r="G10" s="72">
        <v>1410607</v>
      </c>
      <c r="H10" s="76" t="s">
        <v>157</v>
      </c>
      <c r="I10" s="72">
        <v>8381844</v>
      </c>
      <c r="J10" s="72">
        <v>0</v>
      </c>
      <c r="K10" s="72">
        <v>8381844</v>
      </c>
      <c r="L10" s="72">
        <v>0</v>
      </c>
      <c r="M10" s="17"/>
    </row>
    <row r="11" spans="1:14" s="8" customFormat="1" ht="18.75" customHeight="1">
      <c r="A11" s="71" t="s">
        <v>152</v>
      </c>
      <c r="B11" s="74" t="s">
        <v>208</v>
      </c>
      <c r="C11" s="72">
        <v>10549158</v>
      </c>
      <c r="D11" s="72">
        <v>586002</v>
      </c>
      <c r="E11" s="72">
        <v>0</v>
      </c>
      <c r="F11" s="73"/>
      <c r="G11" s="72">
        <v>586002</v>
      </c>
      <c r="H11" s="73" t="s">
        <v>156</v>
      </c>
      <c r="I11" s="72">
        <v>11135160</v>
      </c>
      <c r="J11" s="72">
        <v>0</v>
      </c>
      <c r="K11" s="72">
        <v>11135160</v>
      </c>
      <c r="L11" s="72">
        <v>0</v>
      </c>
      <c r="M11" s="17"/>
    </row>
    <row r="12" spans="1:14" s="8" customFormat="1" ht="18.75" customHeight="1">
      <c r="A12" s="71" t="s">
        <v>159</v>
      </c>
      <c r="B12" s="74" t="s">
        <v>209</v>
      </c>
      <c r="C12" s="72">
        <v>504895</v>
      </c>
      <c r="D12" s="72">
        <v>-3851</v>
      </c>
      <c r="E12" s="72">
        <v>0</v>
      </c>
      <c r="F12" s="73"/>
      <c r="G12" s="72">
        <v>-3851</v>
      </c>
      <c r="H12" s="73" t="s">
        <v>156</v>
      </c>
      <c r="I12" s="72">
        <v>501044</v>
      </c>
      <c r="J12" s="72">
        <v>0</v>
      </c>
      <c r="K12" s="72">
        <v>501044</v>
      </c>
      <c r="L12" s="72">
        <v>0</v>
      </c>
      <c r="M12" s="17"/>
    </row>
    <row r="13" spans="1:14" s="8" customFormat="1" ht="18.75" customHeight="1">
      <c r="A13" s="71" t="s">
        <v>160</v>
      </c>
      <c r="B13" s="74" t="s">
        <v>210</v>
      </c>
      <c r="C13" s="72">
        <v>1964000</v>
      </c>
      <c r="D13" s="72">
        <v>0</v>
      </c>
      <c r="E13" s="72">
        <v>0</v>
      </c>
      <c r="F13" s="76"/>
      <c r="G13" s="72">
        <v>0</v>
      </c>
      <c r="H13" s="73"/>
      <c r="I13" s="72">
        <v>1964000</v>
      </c>
      <c r="J13" s="72">
        <v>0</v>
      </c>
      <c r="K13" s="72">
        <v>1964000</v>
      </c>
      <c r="L13" s="72">
        <v>0</v>
      </c>
      <c r="M13" s="17"/>
    </row>
    <row r="14" spans="1:14" s="8" customFormat="1" ht="18.75" customHeight="1">
      <c r="A14" s="71" t="s">
        <v>166</v>
      </c>
      <c r="B14" s="74" t="s">
        <v>139</v>
      </c>
      <c r="C14" s="72">
        <v>1476683</v>
      </c>
      <c r="D14" s="72">
        <v>-62691</v>
      </c>
      <c r="E14" s="72">
        <v>0</v>
      </c>
      <c r="F14" s="73"/>
      <c r="G14" s="72">
        <v>-62691</v>
      </c>
      <c r="H14" s="76" t="s">
        <v>156</v>
      </c>
      <c r="I14" s="72">
        <v>1413992</v>
      </c>
      <c r="J14" s="72">
        <v>0</v>
      </c>
      <c r="K14" s="72">
        <v>1413992</v>
      </c>
      <c r="L14" s="72">
        <v>0</v>
      </c>
      <c r="M14" s="17"/>
    </row>
    <row r="15" spans="1:14" s="8" customFormat="1" ht="15.75">
      <c r="A15" s="71" t="s">
        <v>218</v>
      </c>
      <c r="B15" s="74" t="s">
        <v>221</v>
      </c>
      <c r="C15" s="72">
        <v>3300397</v>
      </c>
      <c r="D15" s="72">
        <v>0</v>
      </c>
      <c r="E15" s="72">
        <v>0</v>
      </c>
      <c r="F15" s="73"/>
      <c r="G15" s="72">
        <v>0</v>
      </c>
      <c r="H15" s="76"/>
      <c r="I15" s="72">
        <v>3300397</v>
      </c>
      <c r="J15" s="72">
        <v>0</v>
      </c>
      <c r="K15" s="72">
        <v>3300397</v>
      </c>
      <c r="L15" s="72">
        <v>0</v>
      </c>
      <c r="M15" s="17"/>
    </row>
    <row r="16" spans="1:14" s="19" customFormat="1" ht="15.75">
      <c r="A16" s="71" t="s">
        <v>219</v>
      </c>
      <c r="B16" s="74" t="s">
        <v>222</v>
      </c>
      <c r="C16" s="72">
        <v>1163007</v>
      </c>
      <c r="D16" s="72">
        <v>-1918</v>
      </c>
      <c r="E16" s="72">
        <v>0</v>
      </c>
      <c r="F16" s="73"/>
      <c r="G16" s="72">
        <v>-1918</v>
      </c>
      <c r="H16" s="76" t="s">
        <v>156</v>
      </c>
      <c r="I16" s="72">
        <v>1161089</v>
      </c>
      <c r="J16" s="72">
        <v>0</v>
      </c>
      <c r="K16" s="72">
        <v>1161089</v>
      </c>
      <c r="L16" s="72">
        <v>0</v>
      </c>
      <c r="M16" s="17"/>
    </row>
    <row r="17" spans="1:13" s="19" customFormat="1" ht="15.75">
      <c r="A17" s="71" t="s">
        <v>220</v>
      </c>
      <c r="B17" s="74" t="s">
        <v>223</v>
      </c>
      <c r="C17" s="72">
        <v>450000</v>
      </c>
      <c r="D17" s="72">
        <v>1931</v>
      </c>
      <c r="E17" s="72">
        <v>0</v>
      </c>
      <c r="F17" s="73"/>
      <c r="G17" s="72">
        <v>1931</v>
      </c>
      <c r="H17" s="76" t="s">
        <v>156</v>
      </c>
      <c r="I17" s="72">
        <v>451931</v>
      </c>
      <c r="J17" s="72">
        <v>0</v>
      </c>
      <c r="K17" s="72">
        <v>451931</v>
      </c>
      <c r="L17" s="72">
        <v>0</v>
      </c>
      <c r="M17" s="17"/>
    </row>
    <row r="18" spans="1:13" s="19" customFormat="1" ht="15.75">
      <c r="A18" s="71" t="s">
        <v>224</v>
      </c>
      <c r="B18" s="74" t="s">
        <v>225</v>
      </c>
      <c r="C18" s="72">
        <v>4845217</v>
      </c>
      <c r="D18" s="72">
        <v>41380</v>
      </c>
      <c r="E18" s="72">
        <v>0</v>
      </c>
      <c r="F18" s="73"/>
      <c r="G18" s="72">
        <v>41380</v>
      </c>
      <c r="H18" s="76" t="s">
        <v>156</v>
      </c>
      <c r="I18" s="72">
        <v>4886597</v>
      </c>
      <c r="J18" s="72">
        <v>0</v>
      </c>
      <c r="K18" s="72">
        <v>4886597</v>
      </c>
      <c r="L18" s="72">
        <v>0</v>
      </c>
      <c r="M18" s="17"/>
    </row>
    <row r="19" spans="1:13" s="20" customFormat="1" ht="15.75">
      <c r="A19" s="90" t="s">
        <v>43</v>
      </c>
      <c r="B19" s="77"/>
      <c r="C19" s="78">
        <v>74307888</v>
      </c>
      <c r="D19" s="78">
        <v>1140075</v>
      </c>
      <c r="E19" s="78">
        <v>0</v>
      </c>
      <c r="F19" s="78"/>
      <c r="G19" s="78">
        <v>1140075</v>
      </c>
      <c r="H19" s="78"/>
      <c r="I19" s="78">
        <v>75447963</v>
      </c>
      <c r="J19" s="78">
        <v>652959.26</v>
      </c>
      <c r="K19" s="78">
        <v>75447963</v>
      </c>
      <c r="L19" s="78">
        <v>0</v>
      </c>
      <c r="M19" s="17"/>
    </row>
    <row r="20" spans="1:13" s="21" customFormat="1" ht="13.5" customHeight="1">
      <c r="A20" s="105"/>
      <c r="B20" s="106"/>
      <c r="C20" s="105"/>
      <c r="D20" s="105"/>
      <c r="E20" s="164"/>
      <c r="F20" s="107"/>
      <c r="G20" s="164"/>
      <c r="H20" s="107"/>
      <c r="I20" s="105"/>
      <c r="J20" s="105"/>
      <c r="K20" s="105"/>
      <c r="L20" s="105"/>
      <c r="M20" s="17"/>
    </row>
    <row r="21" spans="1:13" s="19" customFormat="1" thickBot="1">
      <c r="A21" s="91" t="s">
        <v>44</v>
      </c>
      <c r="B21" s="91"/>
      <c r="C21" s="81">
        <v>74307888</v>
      </c>
      <c r="D21" s="81">
        <v>1140075</v>
      </c>
      <c r="E21" s="81">
        <v>0</v>
      </c>
      <c r="F21" s="81"/>
      <c r="G21" s="81">
        <v>1140075</v>
      </c>
      <c r="H21" s="81"/>
      <c r="I21" s="81">
        <v>75447963</v>
      </c>
      <c r="J21" s="81">
        <v>652959.26</v>
      </c>
      <c r="K21" s="81">
        <v>75447963</v>
      </c>
      <c r="L21" s="81">
        <v>0</v>
      </c>
      <c r="M21" s="17"/>
    </row>
    <row r="22" spans="1:13" s="19" customFormat="1" ht="21.75" customHeight="1" thickTop="1">
      <c r="A22" s="105"/>
      <c r="B22" s="106"/>
      <c r="C22" s="105"/>
      <c r="D22" s="105"/>
      <c r="E22" s="164"/>
      <c r="F22" s="107"/>
      <c r="G22" s="164"/>
      <c r="H22" s="107"/>
      <c r="I22" s="105"/>
      <c r="J22" s="105"/>
      <c r="K22" s="105"/>
      <c r="L22" s="105"/>
      <c r="M22" s="17"/>
    </row>
    <row r="23" spans="1:13" s="8" customFormat="1" ht="15.75">
      <c r="A23" s="105"/>
      <c r="B23" s="106"/>
      <c r="C23" s="105"/>
      <c r="D23" s="105"/>
      <c r="E23" s="164"/>
      <c r="F23" s="107"/>
      <c r="G23" s="164"/>
      <c r="H23" s="107"/>
      <c r="I23" s="105"/>
      <c r="J23" s="105"/>
      <c r="K23" s="105"/>
      <c r="L23" s="105"/>
      <c r="M23" s="17"/>
    </row>
    <row r="24" spans="1:13" s="22" customFormat="1" ht="15.75">
      <c r="A24" s="92" t="s">
        <v>45</v>
      </c>
      <c r="B24" s="82"/>
      <c r="C24" s="79"/>
      <c r="D24" s="79"/>
      <c r="E24" s="165"/>
      <c r="F24" s="80"/>
      <c r="G24" s="165"/>
      <c r="H24" s="80"/>
      <c r="I24" s="79"/>
      <c r="J24" s="79"/>
      <c r="K24" s="79"/>
      <c r="L24" s="79"/>
      <c r="M24" s="17"/>
    </row>
    <row r="25" spans="1:13" s="23" customFormat="1" ht="15.75">
      <c r="A25" s="83" t="s">
        <v>4</v>
      </c>
      <c r="B25" s="87"/>
      <c r="C25" s="72">
        <v>52438888</v>
      </c>
      <c r="D25" s="72">
        <v>1410607</v>
      </c>
      <c r="E25" s="72">
        <v>0</v>
      </c>
      <c r="F25" s="73"/>
      <c r="G25" s="72">
        <v>1410607</v>
      </c>
      <c r="H25" s="73"/>
      <c r="I25" s="72">
        <v>53849495</v>
      </c>
      <c r="J25" s="72">
        <v>588923.54</v>
      </c>
      <c r="K25" s="72">
        <v>53849495</v>
      </c>
      <c r="L25" s="72">
        <v>0</v>
      </c>
      <c r="M25" s="17"/>
    </row>
    <row r="26" spans="1:13">
      <c r="A26" s="84"/>
      <c r="B26" s="88" t="s">
        <v>39</v>
      </c>
      <c r="C26" s="85">
        <v>52438888</v>
      </c>
      <c r="D26" s="85">
        <v>1410607</v>
      </c>
      <c r="E26" s="85">
        <v>0</v>
      </c>
      <c r="F26" s="86"/>
      <c r="G26" s="85">
        <v>1410607</v>
      </c>
      <c r="H26" s="86"/>
      <c r="I26" s="85">
        <v>53849495</v>
      </c>
      <c r="J26" s="85">
        <v>588923.54</v>
      </c>
      <c r="K26" s="85">
        <v>53849495</v>
      </c>
      <c r="L26" s="85">
        <v>0</v>
      </c>
      <c r="M26" s="17"/>
    </row>
    <row r="27" spans="1:13">
      <c r="A27" s="83" t="s">
        <v>6</v>
      </c>
      <c r="B27" s="87"/>
      <c r="C27" s="72">
        <v>21869000</v>
      </c>
      <c r="D27" s="72">
        <v>-270532</v>
      </c>
      <c r="E27" s="72">
        <v>0</v>
      </c>
      <c r="F27" s="73"/>
      <c r="G27" s="72">
        <v>-270532</v>
      </c>
      <c r="H27" s="73"/>
      <c r="I27" s="72">
        <v>21598468</v>
      </c>
      <c r="J27" s="72">
        <v>64035.72</v>
      </c>
      <c r="K27" s="72">
        <v>21598468</v>
      </c>
      <c r="L27" s="75">
        <v>0</v>
      </c>
      <c r="M27" s="17"/>
    </row>
    <row r="28" spans="1:13" ht="16.5" customHeight="1">
      <c r="A28" s="77" t="s">
        <v>37</v>
      </c>
      <c r="B28" s="77"/>
      <c r="C28" s="78">
        <v>74307888</v>
      </c>
      <c r="D28" s="78">
        <v>1140075</v>
      </c>
      <c r="E28" s="78">
        <v>0</v>
      </c>
      <c r="F28" s="78"/>
      <c r="G28" s="78">
        <v>1140075</v>
      </c>
      <c r="H28" s="78"/>
      <c r="I28" s="78">
        <v>75447963</v>
      </c>
      <c r="J28" s="78">
        <v>652959.26</v>
      </c>
      <c r="K28" s="78">
        <v>75447963</v>
      </c>
      <c r="L28" s="78">
        <v>0</v>
      </c>
      <c r="M28" s="17"/>
    </row>
    <row r="29" spans="1:13" ht="16.5" customHeight="1">
      <c r="A29" s="24"/>
      <c r="B29" s="1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17"/>
    </row>
    <row r="30" spans="1:13" ht="16.5" customHeight="1">
      <c r="A30" s="20" t="s">
        <v>40</v>
      </c>
      <c r="B30" s="18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3" ht="16.5" customHeight="1">
      <c r="A31" s="108" t="s">
        <v>318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3" ht="16.5" customHeight="1">
      <c r="A32" s="108" t="s">
        <v>319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6.5" customHeight="1">
      <c r="A33" s="10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6.5" customHeight="1">
      <c r="A34" s="108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7" spans="1:12">
      <c r="A37" s="166"/>
      <c r="I37" s="39"/>
    </row>
    <row r="38" spans="1:12">
      <c r="A38" s="166"/>
      <c r="I38" s="39"/>
    </row>
    <row r="39" spans="1:12">
      <c r="A39" s="166"/>
    </row>
    <row r="40" spans="1:12">
      <c r="A40" s="166"/>
    </row>
    <row r="41" spans="1:12">
      <c r="A41" s="166"/>
    </row>
    <row r="42" spans="1:12">
      <c r="A42" s="166"/>
    </row>
    <row r="43" spans="1:12">
      <c r="A43" s="166"/>
    </row>
    <row r="44" spans="1:12">
      <c r="A44" s="166"/>
    </row>
    <row r="45" spans="1:12">
      <c r="A45" s="166"/>
    </row>
    <row r="46" spans="1:12">
      <c r="A46" s="166"/>
    </row>
    <row r="47" spans="1:12">
      <c r="A47" s="166"/>
    </row>
    <row r="48" spans="1:12">
      <c r="A48" s="166"/>
    </row>
    <row r="49" spans="1:1">
      <c r="A49" s="166"/>
    </row>
    <row r="50" spans="1:1">
      <c r="A50" s="166"/>
    </row>
    <row r="51" spans="1:1">
      <c r="A51" s="166"/>
    </row>
    <row r="52" spans="1:1">
      <c r="A52" s="166"/>
    </row>
    <row r="53" spans="1:1">
      <c r="A53" s="166"/>
    </row>
    <row r="54" spans="1:1">
      <c r="A54" s="166"/>
    </row>
    <row r="55" spans="1:1">
      <c r="A55" s="166"/>
    </row>
    <row r="56" spans="1:1">
      <c r="A56" s="166"/>
    </row>
  </sheetData>
  <mergeCells count="1">
    <mergeCell ref="A6:B6"/>
  </mergeCells>
  <phoneticPr fontId="26" type="noConversion"/>
  <printOptions horizontalCentered="1"/>
  <pageMargins left="0.19" right="0.17" top="0.5" bottom="0.61" header="0.5" footer="0.39"/>
  <pageSetup scale="67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5"/>
  <sheetViews>
    <sheetView zoomScale="75" zoomScaleNormal="75" workbookViewId="0">
      <selection sqref="A1:XFD1"/>
    </sheetView>
  </sheetViews>
  <sheetFormatPr defaultRowHeight="15.75"/>
  <cols>
    <col min="1" max="1" width="115.42578125" style="200" bestFit="1" customWidth="1"/>
    <col min="2" max="2" width="9.140625" style="200"/>
    <col min="3" max="3" width="17.28515625" style="200" customWidth="1"/>
    <col min="4" max="4" width="10.5703125" bestFit="1" customWidth="1"/>
  </cols>
  <sheetData>
    <row r="2" spans="1:16" s="8" customFormat="1">
      <c r="A2" s="289" t="s">
        <v>3</v>
      </c>
      <c r="B2" s="289"/>
      <c r="C2" s="289"/>
      <c r="D2" s="89"/>
      <c r="E2" s="89"/>
      <c r="F2" s="89"/>
      <c r="G2" s="89"/>
      <c r="H2" s="89"/>
      <c r="I2" s="89"/>
      <c r="J2" s="89"/>
      <c r="K2" s="89"/>
      <c r="L2" s="89"/>
      <c r="M2" s="10"/>
      <c r="N2" s="11"/>
      <c r="O2" s="12"/>
      <c r="P2" s="12"/>
    </row>
    <row r="3" spans="1:16" s="8" customFormat="1">
      <c r="A3" s="289" t="s">
        <v>268</v>
      </c>
      <c r="B3" s="289"/>
      <c r="C3" s="289"/>
      <c r="D3" s="89"/>
      <c r="E3" s="89"/>
      <c r="F3" s="89"/>
      <c r="G3" s="89"/>
      <c r="H3" s="89"/>
      <c r="I3" s="89"/>
      <c r="J3" s="89"/>
      <c r="K3" s="89"/>
      <c r="L3" s="89"/>
      <c r="M3" s="10"/>
      <c r="N3" s="11"/>
      <c r="O3" s="12"/>
      <c r="P3" s="12"/>
    </row>
    <row r="4" spans="1:16" s="8" customFormat="1">
      <c r="A4" s="284" t="str">
        <f>'Schedule 1'!A3</f>
        <v>Data Through the End of September 2015</v>
      </c>
      <c r="B4" s="284"/>
      <c r="C4" s="284"/>
      <c r="D4" s="89"/>
      <c r="E4" s="89"/>
      <c r="F4" s="89"/>
      <c r="G4" s="89"/>
      <c r="H4" s="89"/>
      <c r="I4" s="89"/>
      <c r="J4" s="89"/>
      <c r="K4" s="89"/>
      <c r="L4" s="89"/>
      <c r="M4" s="10"/>
      <c r="N4" s="11"/>
      <c r="O4" s="12"/>
      <c r="P4" s="12"/>
    </row>
    <row r="6" spans="1:16" ht="31.5">
      <c r="A6" s="175" t="s">
        <v>233</v>
      </c>
      <c r="B6" s="201" t="s">
        <v>200</v>
      </c>
      <c r="C6" s="202" t="s">
        <v>201</v>
      </c>
    </row>
    <row r="7" spans="1:16" ht="15">
      <c r="A7" s="230"/>
      <c r="B7" s="230"/>
      <c r="C7" s="240"/>
    </row>
    <row r="8" spans="1:16" ht="15">
      <c r="A8" s="230"/>
      <c r="B8" s="230"/>
      <c r="C8" s="240"/>
    </row>
    <row r="9" spans="1:16" ht="15">
      <c r="A9" s="230"/>
      <c r="B9" s="230"/>
      <c r="C9" s="240"/>
    </row>
    <row r="10" spans="1:16" ht="15">
      <c r="A10" s="230" t="s">
        <v>202</v>
      </c>
      <c r="B10" s="230"/>
      <c r="C10" s="240">
        <v>0</v>
      </c>
    </row>
    <row r="12" spans="1:16" ht="31.5">
      <c r="A12" s="175" t="s">
        <v>211</v>
      </c>
      <c r="B12" s="201" t="s">
        <v>200</v>
      </c>
      <c r="C12" s="202" t="s">
        <v>201</v>
      </c>
    </row>
    <row r="13" spans="1:16" ht="12.75">
      <c r="A13" s="221" t="s">
        <v>293</v>
      </c>
      <c r="B13" s="221" t="s">
        <v>156</v>
      </c>
      <c r="C13" s="222">
        <v>-114528</v>
      </c>
    </row>
    <row r="14" spans="1:16" ht="12.75">
      <c r="A14" s="223" t="s">
        <v>293</v>
      </c>
      <c r="B14" s="272" t="s">
        <v>157</v>
      </c>
      <c r="C14" s="273">
        <v>-691232</v>
      </c>
    </row>
    <row r="15" spans="1:16" ht="12.75">
      <c r="A15" s="223" t="s">
        <v>293</v>
      </c>
      <c r="B15" s="272" t="s">
        <v>158</v>
      </c>
      <c r="C15" s="273">
        <v>-25625</v>
      </c>
    </row>
    <row r="16" spans="1:16" ht="12.75">
      <c r="A16" s="223" t="s">
        <v>293</v>
      </c>
      <c r="B16" s="272" t="s">
        <v>152</v>
      </c>
      <c r="C16" s="273">
        <v>586002</v>
      </c>
    </row>
    <row r="17" spans="1:3" ht="12.75">
      <c r="A17" s="223" t="s">
        <v>293</v>
      </c>
      <c r="B17" s="272" t="s">
        <v>159</v>
      </c>
      <c r="C17" s="273">
        <v>-3851</v>
      </c>
    </row>
    <row r="18" spans="1:3" ht="12.75">
      <c r="A18" s="223" t="s">
        <v>293</v>
      </c>
      <c r="B18" s="272" t="s">
        <v>166</v>
      </c>
      <c r="C18" s="273">
        <v>-62691</v>
      </c>
    </row>
    <row r="19" spans="1:3" ht="12.75">
      <c r="A19" s="223" t="s">
        <v>293</v>
      </c>
      <c r="B19" s="272" t="s">
        <v>219</v>
      </c>
      <c r="C19" s="273">
        <v>-1918</v>
      </c>
    </row>
    <row r="20" spans="1:3" ht="12.75">
      <c r="A20" s="223" t="s">
        <v>293</v>
      </c>
      <c r="B20" s="272" t="s">
        <v>220</v>
      </c>
      <c r="C20" s="273">
        <v>1931</v>
      </c>
    </row>
    <row r="21" spans="1:3" ht="12.75">
      <c r="A21" s="223" t="s">
        <v>293</v>
      </c>
      <c r="B21" s="272" t="s">
        <v>224</v>
      </c>
      <c r="C21" s="273">
        <v>41380</v>
      </c>
    </row>
    <row r="22" spans="1:3" ht="12.75">
      <c r="A22" s="274" t="s">
        <v>294</v>
      </c>
      <c r="B22" s="275"/>
      <c r="C22" s="276">
        <v>-270532</v>
      </c>
    </row>
    <row r="23" spans="1:3" ht="12.75">
      <c r="A23" s="221" t="s">
        <v>295</v>
      </c>
      <c r="B23" s="221" t="s">
        <v>151</v>
      </c>
      <c r="C23" s="222">
        <v>1410607</v>
      </c>
    </row>
    <row r="24" spans="1:3" ht="12.75">
      <c r="A24" s="274" t="s">
        <v>296</v>
      </c>
      <c r="B24" s="275"/>
      <c r="C24" s="276">
        <v>1410607</v>
      </c>
    </row>
    <row r="25" spans="1:3" ht="15">
      <c r="A25" s="230" t="s">
        <v>202</v>
      </c>
      <c r="B25" s="230"/>
      <c r="C25" s="240">
        <f>SUM(C22,C24)</f>
        <v>1140075</v>
      </c>
    </row>
  </sheetData>
  <mergeCells count="3">
    <mergeCell ref="A4:C4"/>
    <mergeCell ref="A3:C3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="85" zoomScaleNormal="85" workbookViewId="0"/>
  </sheetViews>
  <sheetFormatPr defaultColWidth="9.140625" defaultRowHeight="15.75"/>
  <cols>
    <col min="1" max="1" width="10" style="172" customWidth="1"/>
    <col min="2" max="2" width="42.42578125" style="172" customWidth="1"/>
    <col min="3" max="7" width="15.7109375" style="173" customWidth="1"/>
    <col min="8" max="8" width="16" style="170" customWidth="1"/>
    <col min="9" max="9" width="9.140625" style="170"/>
    <col min="10" max="10" width="10.28515625" style="170" customWidth="1"/>
    <col min="11" max="11" width="12" style="170" customWidth="1"/>
    <col min="12" max="12" width="9.5703125" style="170" bestFit="1" customWidth="1"/>
    <col min="13" max="16384" width="9.140625" style="170"/>
  </cols>
  <sheetData>
    <row r="1" spans="1:13">
      <c r="A1" s="214" t="s">
        <v>3</v>
      </c>
      <c r="B1" s="227"/>
      <c r="C1" s="228"/>
      <c r="D1" s="228"/>
      <c r="E1" s="228"/>
      <c r="F1" s="228"/>
      <c r="G1" s="228"/>
      <c r="H1" s="215"/>
      <c r="I1" s="215"/>
      <c r="J1" s="215"/>
      <c r="K1" s="215"/>
      <c r="L1" s="215"/>
      <c r="M1" s="215"/>
    </row>
    <row r="2" spans="1:13">
      <c r="A2" s="214" t="s">
        <v>269</v>
      </c>
      <c r="B2" s="227"/>
      <c r="C2" s="228"/>
      <c r="D2" s="228"/>
      <c r="E2" s="228"/>
      <c r="F2" s="228"/>
      <c r="G2" s="228"/>
      <c r="H2" s="215"/>
      <c r="I2" s="215"/>
      <c r="J2" s="215"/>
      <c r="K2" s="215"/>
      <c r="L2" s="215"/>
      <c r="M2" s="215"/>
    </row>
    <row r="3" spans="1:13">
      <c r="A3" s="241" t="s">
        <v>281</v>
      </c>
      <c r="B3" s="227"/>
      <c r="C3" s="228"/>
      <c r="D3" s="228"/>
      <c r="E3" s="228"/>
      <c r="F3" s="228"/>
      <c r="G3" s="228"/>
      <c r="H3" s="215"/>
      <c r="I3" s="242"/>
      <c r="J3" s="242"/>
      <c r="K3" s="242"/>
      <c r="L3" s="242"/>
      <c r="M3" s="242"/>
    </row>
    <row r="4" spans="1:13">
      <c r="A4" s="176"/>
      <c r="B4" s="177"/>
      <c r="C4" s="198"/>
      <c r="D4" s="199"/>
      <c r="E4" s="198"/>
      <c r="F4" s="198"/>
      <c r="G4" s="198"/>
      <c r="H4" s="215"/>
      <c r="I4" s="215"/>
      <c r="J4" s="215"/>
      <c r="K4" s="215"/>
      <c r="L4" s="215"/>
      <c r="M4" s="215"/>
    </row>
    <row r="5" spans="1:13" ht="45.75" customHeight="1">
      <c r="A5" s="178" t="s">
        <v>1</v>
      </c>
      <c r="B5" s="179" t="s">
        <v>0</v>
      </c>
      <c r="C5" s="180" t="s">
        <v>31</v>
      </c>
      <c r="D5" s="180" t="s">
        <v>46</v>
      </c>
      <c r="E5" s="181" t="s">
        <v>47</v>
      </c>
      <c r="F5" s="181" t="s">
        <v>167</v>
      </c>
      <c r="G5" s="181" t="s">
        <v>168</v>
      </c>
      <c r="H5" s="181" t="s">
        <v>272</v>
      </c>
      <c r="I5" s="215"/>
      <c r="J5" s="215"/>
      <c r="K5" s="215"/>
      <c r="L5" s="215"/>
      <c r="M5" s="215"/>
    </row>
    <row r="6" spans="1:13">
      <c r="A6" s="182" t="s">
        <v>24</v>
      </c>
      <c r="B6" s="183" t="s">
        <v>7</v>
      </c>
      <c r="C6" s="184">
        <v>444.1</v>
      </c>
      <c r="D6" s="184">
        <v>444.1</v>
      </c>
      <c r="E6" s="184">
        <v>444.1</v>
      </c>
      <c r="F6" s="189">
        <v>422.70000000000005</v>
      </c>
      <c r="G6" s="184">
        <v>422.70000000000005</v>
      </c>
      <c r="H6" s="184">
        <f>D6-G6</f>
        <v>21.399999999999977</v>
      </c>
      <c r="I6" s="185"/>
      <c r="K6" s="185"/>
      <c r="L6" s="185"/>
      <c r="M6" s="185"/>
    </row>
    <row r="7" spans="1:13">
      <c r="A7" s="186" t="s">
        <v>133</v>
      </c>
      <c r="B7" s="187"/>
      <c r="C7" s="188">
        <f t="shared" ref="C7:E7" si="0">C6</f>
        <v>444.1</v>
      </c>
      <c r="D7" s="188">
        <f t="shared" si="0"/>
        <v>444.1</v>
      </c>
      <c r="E7" s="188">
        <f t="shared" si="0"/>
        <v>444.1</v>
      </c>
      <c r="F7" s="188">
        <f>F6</f>
        <v>422.70000000000005</v>
      </c>
      <c r="G7" s="188">
        <f>G6</f>
        <v>422.70000000000005</v>
      </c>
      <c r="H7" s="188">
        <f>H6</f>
        <v>21.399999999999977</v>
      </c>
      <c r="I7" s="185"/>
      <c r="K7" s="185"/>
      <c r="L7" s="185"/>
      <c r="M7" s="215"/>
    </row>
    <row r="8" spans="1:13">
      <c r="A8" s="182" t="s">
        <v>25</v>
      </c>
      <c r="B8" s="183" t="s">
        <v>8</v>
      </c>
      <c r="C8" s="189">
        <v>9245.5</v>
      </c>
      <c r="D8" s="189">
        <v>9251.5</v>
      </c>
      <c r="E8" s="189">
        <v>9251.5</v>
      </c>
      <c r="F8" s="189">
        <v>8517.6999999999989</v>
      </c>
      <c r="G8" s="189">
        <v>8517.6999999999989</v>
      </c>
      <c r="H8" s="189">
        <f t="shared" ref="H8:H19" si="1">D8-G8</f>
        <v>733.80000000000109</v>
      </c>
      <c r="I8" s="185"/>
      <c r="K8" s="185"/>
      <c r="L8" s="185"/>
      <c r="M8" s="215"/>
    </row>
    <row r="9" spans="1:13">
      <c r="A9" s="182" t="s">
        <v>26</v>
      </c>
      <c r="B9" s="183" t="s">
        <v>9</v>
      </c>
      <c r="C9" s="189">
        <v>549.29999999999995</v>
      </c>
      <c r="D9" s="189">
        <v>546</v>
      </c>
      <c r="E9" s="189">
        <v>546</v>
      </c>
      <c r="F9" s="189">
        <v>516.80000000000007</v>
      </c>
      <c r="G9" s="189">
        <v>516.80000000000007</v>
      </c>
      <c r="H9" s="189">
        <f t="shared" si="1"/>
        <v>29.199999999999932</v>
      </c>
      <c r="I9" s="185"/>
      <c r="J9" s="216"/>
      <c r="K9" s="217"/>
      <c r="L9" s="217"/>
      <c r="M9" s="218"/>
    </row>
    <row r="10" spans="1:13">
      <c r="A10" s="182" t="s">
        <v>27</v>
      </c>
      <c r="B10" s="183" t="s">
        <v>252</v>
      </c>
      <c r="C10" s="189">
        <v>0</v>
      </c>
      <c r="D10" s="189">
        <v>0</v>
      </c>
      <c r="E10" s="189">
        <v>0</v>
      </c>
      <c r="F10" s="189">
        <v>0</v>
      </c>
      <c r="G10" s="189">
        <v>0</v>
      </c>
      <c r="H10" s="189">
        <f t="shared" si="1"/>
        <v>0</v>
      </c>
      <c r="I10" s="185"/>
      <c r="J10" s="216"/>
      <c r="K10" s="216"/>
      <c r="L10" s="216"/>
      <c r="M10" s="218"/>
    </row>
    <row r="11" spans="1:13">
      <c r="A11" s="182" t="s">
        <v>28</v>
      </c>
      <c r="B11" s="183" t="s">
        <v>10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f t="shared" si="1"/>
        <v>0</v>
      </c>
      <c r="I11" s="185"/>
      <c r="J11" s="216"/>
      <c r="K11" s="216"/>
      <c r="L11" s="216"/>
      <c r="M11" s="218"/>
    </row>
    <row r="12" spans="1:13">
      <c r="A12" s="182" t="s">
        <v>29</v>
      </c>
      <c r="B12" s="183" t="s">
        <v>254</v>
      </c>
      <c r="C12" s="189">
        <v>0</v>
      </c>
      <c r="D12" s="189">
        <v>0</v>
      </c>
      <c r="E12" s="189">
        <v>0</v>
      </c>
      <c r="F12" s="189">
        <v>0</v>
      </c>
      <c r="G12" s="189">
        <v>0</v>
      </c>
      <c r="H12" s="189">
        <f t="shared" si="1"/>
        <v>0</v>
      </c>
      <c r="I12" s="185"/>
      <c r="J12" s="216"/>
      <c r="K12" s="216"/>
      <c r="L12" s="216"/>
      <c r="M12" s="218"/>
    </row>
    <row r="13" spans="1:13">
      <c r="A13" s="182" t="s">
        <v>121</v>
      </c>
      <c r="B13" s="183" t="s">
        <v>11</v>
      </c>
      <c r="C13" s="189">
        <v>0</v>
      </c>
      <c r="D13" s="189">
        <v>0</v>
      </c>
      <c r="E13" s="189">
        <v>0</v>
      </c>
      <c r="F13" s="189">
        <v>0</v>
      </c>
      <c r="G13" s="189">
        <v>0</v>
      </c>
      <c r="H13" s="189">
        <f t="shared" si="1"/>
        <v>0</v>
      </c>
      <c r="I13" s="185"/>
      <c r="J13" s="219"/>
      <c r="K13" s="216"/>
      <c r="L13" s="216"/>
      <c r="M13" s="218"/>
    </row>
    <row r="14" spans="1:13">
      <c r="A14" s="182" t="s">
        <v>122</v>
      </c>
      <c r="B14" s="183" t="s">
        <v>273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f t="shared" si="1"/>
        <v>0</v>
      </c>
      <c r="I14" s="185"/>
      <c r="J14" s="219"/>
      <c r="K14" s="216"/>
      <c r="L14" s="216"/>
      <c r="M14" s="218"/>
    </row>
    <row r="15" spans="1:13">
      <c r="A15" s="182" t="s">
        <v>123</v>
      </c>
      <c r="B15" s="183" t="s">
        <v>12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f t="shared" si="1"/>
        <v>0</v>
      </c>
      <c r="I15" s="185"/>
      <c r="J15" s="219"/>
      <c r="K15" s="216"/>
      <c r="L15" s="216"/>
      <c r="M15" s="218"/>
    </row>
    <row r="16" spans="1:13">
      <c r="A16" s="182" t="s">
        <v>124</v>
      </c>
      <c r="B16" s="183" t="s">
        <v>13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f t="shared" si="1"/>
        <v>0</v>
      </c>
      <c r="I16" s="185"/>
      <c r="J16" s="219"/>
      <c r="K16" s="216"/>
      <c r="L16" s="216"/>
      <c r="M16" s="218"/>
    </row>
    <row r="17" spans="1:13">
      <c r="A17" s="182" t="s">
        <v>125</v>
      </c>
      <c r="B17" s="183" t="s">
        <v>154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f t="shared" si="1"/>
        <v>0</v>
      </c>
      <c r="I17" s="185"/>
      <c r="J17" s="219"/>
      <c r="K17" s="231"/>
      <c r="L17" s="216"/>
      <c r="M17" s="216"/>
    </row>
    <row r="18" spans="1:13">
      <c r="A18" s="182" t="s">
        <v>126</v>
      </c>
      <c r="B18" s="183" t="s">
        <v>259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f t="shared" si="1"/>
        <v>0</v>
      </c>
      <c r="I18" s="185"/>
      <c r="J18" s="219"/>
      <c r="K18" s="231"/>
      <c r="L18" s="216"/>
      <c r="M18" s="216"/>
    </row>
    <row r="19" spans="1:13">
      <c r="A19" s="182" t="s">
        <v>127</v>
      </c>
      <c r="B19" s="183" t="s">
        <v>274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f t="shared" si="1"/>
        <v>0</v>
      </c>
      <c r="I19" s="185"/>
      <c r="J19" s="219"/>
      <c r="K19" s="231"/>
      <c r="L19" s="216"/>
      <c r="M19" s="216"/>
    </row>
    <row r="20" spans="1:13">
      <c r="A20" s="186" t="s">
        <v>134</v>
      </c>
      <c r="B20" s="187"/>
      <c r="C20" s="188">
        <f t="shared" ref="C20:H20" si="2">SUM(C8:C19)</f>
        <v>9794.7999999999993</v>
      </c>
      <c r="D20" s="188">
        <f t="shared" si="2"/>
        <v>9797.5</v>
      </c>
      <c r="E20" s="188">
        <f t="shared" si="2"/>
        <v>9797.5</v>
      </c>
      <c r="F20" s="188">
        <f t="shared" si="2"/>
        <v>9034.4999999999982</v>
      </c>
      <c r="G20" s="188">
        <f t="shared" si="2"/>
        <v>9034.4999999999982</v>
      </c>
      <c r="H20" s="188">
        <f t="shared" si="2"/>
        <v>763.00000000000102</v>
      </c>
      <c r="I20" s="185"/>
      <c r="J20" s="219"/>
      <c r="K20" s="231"/>
      <c r="L20" s="216"/>
      <c r="M20" s="216"/>
    </row>
    <row r="21" spans="1:13">
      <c r="A21" s="182" t="s">
        <v>30</v>
      </c>
      <c r="B21" s="183" t="s">
        <v>14</v>
      </c>
      <c r="C21" s="189">
        <v>0</v>
      </c>
      <c r="D21" s="189">
        <v>0</v>
      </c>
      <c r="E21" s="189">
        <v>0</v>
      </c>
      <c r="F21" s="189">
        <v>0</v>
      </c>
      <c r="G21" s="189">
        <v>0</v>
      </c>
      <c r="H21" s="189">
        <f t="shared" ref="H21:H26" si="3">D21-G21</f>
        <v>0</v>
      </c>
      <c r="I21" s="185"/>
      <c r="J21" s="219"/>
      <c r="K21" s="231"/>
      <c r="L21" s="216"/>
      <c r="M21" s="216"/>
    </row>
    <row r="22" spans="1:13">
      <c r="A22" s="182" t="s">
        <v>128</v>
      </c>
      <c r="B22" s="183" t="s">
        <v>15</v>
      </c>
      <c r="C22" s="189">
        <v>1</v>
      </c>
      <c r="D22" s="189">
        <v>0</v>
      </c>
      <c r="E22" s="189">
        <v>0</v>
      </c>
      <c r="F22" s="189">
        <v>0</v>
      </c>
      <c r="G22" s="189">
        <v>0</v>
      </c>
      <c r="H22" s="189">
        <f t="shared" si="3"/>
        <v>0</v>
      </c>
      <c r="I22" s="185"/>
      <c r="J22" s="219"/>
      <c r="K22" s="231"/>
      <c r="L22" s="216"/>
      <c r="M22" s="216"/>
    </row>
    <row r="23" spans="1:13">
      <c r="A23" s="182" t="s">
        <v>129</v>
      </c>
      <c r="B23" s="183" t="s">
        <v>275</v>
      </c>
      <c r="C23" s="189">
        <v>0</v>
      </c>
      <c r="D23" s="189">
        <v>0</v>
      </c>
      <c r="E23" s="189">
        <v>0</v>
      </c>
      <c r="F23" s="189">
        <v>0</v>
      </c>
      <c r="G23" s="189">
        <v>0</v>
      </c>
      <c r="H23" s="189">
        <f t="shared" si="3"/>
        <v>0</v>
      </c>
      <c r="I23" s="185"/>
      <c r="J23" s="219"/>
      <c r="K23" s="231"/>
      <c r="L23" s="216"/>
      <c r="M23" s="216"/>
    </row>
    <row r="24" spans="1:13">
      <c r="A24" s="182" t="s">
        <v>111</v>
      </c>
      <c r="B24" s="183" t="s">
        <v>17</v>
      </c>
      <c r="C24" s="189">
        <v>2</v>
      </c>
      <c r="D24" s="189">
        <v>2</v>
      </c>
      <c r="E24" s="189">
        <v>2</v>
      </c>
      <c r="F24" s="189">
        <v>2</v>
      </c>
      <c r="G24" s="189">
        <v>2</v>
      </c>
      <c r="H24" s="189">
        <f t="shared" si="3"/>
        <v>0</v>
      </c>
      <c r="I24" s="185"/>
      <c r="J24" s="219"/>
      <c r="K24" s="231"/>
      <c r="L24" s="216"/>
      <c r="M24" s="216"/>
    </row>
    <row r="25" spans="1:13">
      <c r="A25" s="182" t="s">
        <v>112</v>
      </c>
      <c r="B25" s="183" t="s">
        <v>163</v>
      </c>
      <c r="C25" s="189">
        <v>1</v>
      </c>
      <c r="D25" s="189">
        <v>0</v>
      </c>
      <c r="E25" s="189">
        <v>0</v>
      </c>
      <c r="F25" s="189">
        <v>0</v>
      </c>
      <c r="G25" s="189">
        <v>0</v>
      </c>
      <c r="H25" s="189">
        <f t="shared" si="3"/>
        <v>0</v>
      </c>
      <c r="I25" s="185"/>
      <c r="J25" s="219"/>
      <c r="K25" s="231"/>
      <c r="L25" s="216"/>
      <c r="M25" s="216"/>
    </row>
    <row r="26" spans="1:13">
      <c r="A26" s="182" t="s">
        <v>130</v>
      </c>
      <c r="B26" s="183" t="s">
        <v>164</v>
      </c>
      <c r="C26" s="189">
        <v>31.8</v>
      </c>
      <c r="D26" s="189">
        <v>34.9</v>
      </c>
      <c r="E26" s="189">
        <v>34.9</v>
      </c>
      <c r="F26" s="189">
        <v>25.400000000000002</v>
      </c>
      <c r="G26" s="189">
        <v>25.400000000000002</v>
      </c>
      <c r="H26" s="189">
        <f t="shared" si="3"/>
        <v>9.4999999999999964</v>
      </c>
      <c r="I26" s="185"/>
      <c r="J26" s="217"/>
      <c r="K26" s="231"/>
      <c r="L26" s="216"/>
      <c r="M26" s="216"/>
    </row>
    <row r="27" spans="1:13">
      <c r="A27" s="186" t="s">
        <v>135</v>
      </c>
      <c r="B27" s="187"/>
      <c r="C27" s="188">
        <f t="shared" ref="C27:E27" si="4">SUM(C21:C26)</f>
        <v>35.799999999999997</v>
      </c>
      <c r="D27" s="188">
        <f t="shared" si="4"/>
        <v>36.9</v>
      </c>
      <c r="E27" s="188">
        <f t="shared" si="4"/>
        <v>36.9</v>
      </c>
      <c r="F27" s="188">
        <f>SUM(F21:F26)</f>
        <v>27.400000000000002</v>
      </c>
      <c r="G27" s="188">
        <f>SUM(G21:G26)</f>
        <v>27.400000000000002</v>
      </c>
      <c r="H27" s="188">
        <f>SUM(H21:H26)</f>
        <v>9.4999999999999964</v>
      </c>
      <c r="I27" s="185"/>
      <c r="J27" s="217"/>
      <c r="K27" s="231"/>
      <c r="L27" s="217"/>
      <c r="M27" s="216"/>
    </row>
    <row r="28" spans="1:13">
      <c r="A28" s="182" t="s">
        <v>113</v>
      </c>
      <c r="B28" s="183" t="s">
        <v>18</v>
      </c>
      <c r="C28" s="189">
        <v>996.9</v>
      </c>
      <c r="D28" s="189">
        <v>1000.3</v>
      </c>
      <c r="E28" s="189">
        <v>1000.3</v>
      </c>
      <c r="F28" s="189">
        <v>927.19999999999993</v>
      </c>
      <c r="G28" s="189">
        <v>927.19999999999993</v>
      </c>
      <c r="H28" s="189">
        <f t="shared" ref="H28:H30" si="5">D28-G28</f>
        <v>73.100000000000023</v>
      </c>
      <c r="I28" s="185"/>
      <c r="J28" s="217"/>
      <c r="K28" s="231"/>
      <c r="L28" s="217"/>
      <c r="M28" s="216"/>
    </row>
    <row r="29" spans="1:13">
      <c r="A29" s="182" t="s">
        <v>114</v>
      </c>
      <c r="B29" s="183" t="s">
        <v>131</v>
      </c>
      <c r="C29" s="189">
        <v>84</v>
      </c>
      <c r="D29" s="189">
        <v>80.3</v>
      </c>
      <c r="E29" s="189">
        <v>80.3</v>
      </c>
      <c r="F29" s="189">
        <v>71</v>
      </c>
      <c r="G29" s="189">
        <v>71</v>
      </c>
      <c r="H29" s="189">
        <f t="shared" si="5"/>
        <v>9.2999999999999972</v>
      </c>
      <c r="I29" s="185"/>
      <c r="J29" s="217"/>
      <c r="K29" s="231"/>
      <c r="L29" s="217"/>
      <c r="M29" s="216"/>
    </row>
    <row r="30" spans="1:13">
      <c r="A30" s="182" t="s">
        <v>115</v>
      </c>
      <c r="B30" s="183" t="s">
        <v>276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f t="shared" si="5"/>
        <v>0</v>
      </c>
      <c r="I30" s="185"/>
      <c r="J30" s="217"/>
      <c r="K30" s="231"/>
      <c r="L30" s="217"/>
      <c r="M30" s="216"/>
    </row>
    <row r="31" spans="1:13">
      <c r="A31" s="290" t="s">
        <v>136</v>
      </c>
      <c r="B31" s="291"/>
      <c r="C31" s="197">
        <f t="shared" ref="C31:E31" si="6">C28+C29+C30</f>
        <v>1080.9000000000001</v>
      </c>
      <c r="D31" s="197">
        <f t="shared" si="6"/>
        <v>1080.5999999999999</v>
      </c>
      <c r="E31" s="197">
        <f t="shared" si="6"/>
        <v>1080.5999999999999</v>
      </c>
      <c r="F31" s="197">
        <f>F28+F29+F30</f>
        <v>998.19999999999993</v>
      </c>
      <c r="G31" s="197">
        <f>G28+G29+G30</f>
        <v>998.19999999999993</v>
      </c>
      <c r="H31" s="197">
        <f>H28+H29+H30</f>
        <v>82.40000000000002</v>
      </c>
      <c r="I31" s="185"/>
      <c r="J31" s="185"/>
      <c r="K31" s="232"/>
      <c r="L31" s="185"/>
    </row>
    <row r="32" spans="1:13">
      <c r="A32" s="182" t="s">
        <v>116</v>
      </c>
      <c r="B32" s="183" t="s">
        <v>19</v>
      </c>
      <c r="C32" s="189">
        <v>732.2</v>
      </c>
      <c r="D32" s="189">
        <v>724.5</v>
      </c>
      <c r="E32" s="189">
        <v>724.5</v>
      </c>
      <c r="F32" s="189">
        <v>615.79999999999984</v>
      </c>
      <c r="G32" s="189">
        <v>615.79999999999984</v>
      </c>
      <c r="H32" s="189">
        <f>D32-G32</f>
        <v>108.70000000000016</v>
      </c>
      <c r="I32" s="185"/>
      <c r="J32" s="185"/>
      <c r="K32" s="185"/>
      <c r="L32" s="185"/>
    </row>
    <row r="33" spans="1:14">
      <c r="A33" s="186" t="s">
        <v>137</v>
      </c>
      <c r="B33" s="190"/>
      <c r="C33" s="188">
        <f t="shared" ref="C33:E33" si="7">C32</f>
        <v>732.2</v>
      </c>
      <c r="D33" s="188">
        <f t="shared" si="7"/>
        <v>724.5</v>
      </c>
      <c r="E33" s="188">
        <f t="shared" si="7"/>
        <v>724.5</v>
      </c>
      <c r="F33" s="188">
        <f>F32</f>
        <v>615.79999999999984</v>
      </c>
      <c r="G33" s="188">
        <f>G32</f>
        <v>615.79999999999984</v>
      </c>
      <c r="H33" s="188">
        <f>H32</f>
        <v>108.70000000000016</v>
      </c>
      <c r="I33" s="185"/>
      <c r="J33" s="185"/>
      <c r="K33" s="185"/>
      <c r="L33" s="185"/>
    </row>
    <row r="34" spans="1:14" s="171" customFormat="1">
      <c r="A34" s="191" t="s">
        <v>117</v>
      </c>
      <c r="B34" s="192" t="s">
        <v>20</v>
      </c>
      <c r="C34" s="184">
        <v>256.3</v>
      </c>
      <c r="D34" s="184">
        <v>263.3</v>
      </c>
      <c r="E34" s="184">
        <v>263.3</v>
      </c>
      <c r="F34" s="184">
        <v>208.8</v>
      </c>
      <c r="G34" s="184">
        <v>208.8</v>
      </c>
      <c r="H34" s="189">
        <f t="shared" ref="H34:H37" si="8">D34-G34</f>
        <v>54.5</v>
      </c>
      <c r="I34" s="185"/>
      <c r="J34" s="185"/>
      <c r="K34" s="185"/>
      <c r="L34" s="185"/>
    </row>
    <row r="35" spans="1:14">
      <c r="A35" s="182" t="s">
        <v>118</v>
      </c>
      <c r="B35" s="183" t="s">
        <v>21</v>
      </c>
      <c r="C35" s="189">
        <v>144.69999999999999</v>
      </c>
      <c r="D35" s="189">
        <v>155.9</v>
      </c>
      <c r="E35" s="189">
        <v>155.9</v>
      </c>
      <c r="F35" s="189">
        <v>86.600000000000009</v>
      </c>
      <c r="G35" s="189">
        <v>86.600000000000009</v>
      </c>
      <c r="H35" s="189">
        <f t="shared" si="8"/>
        <v>69.3</v>
      </c>
      <c r="I35" s="185"/>
      <c r="J35" s="185"/>
      <c r="K35" s="185"/>
      <c r="L35" s="185"/>
    </row>
    <row r="36" spans="1:14">
      <c r="A36" s="182" t="s">
        <v>119</v>
      </c>
      <c r="B36" s="183" t="s">
        <v>22</v>
      </c>
      <c r="C36" s="189">
        <v>12.8</v>
      </c>
      <c r="D36" s="189">
        <v>5.3</v>
      </c>
      <c r="E36" s="189">
        <v>5.3</v>
      </c>
      <c r="F36" s="189">
        <v>4</v>
      </c>
      <c r="G36" s="189">
        <v>4</v>
      </c>
      <c r="H36" s="189">
        <f t="shared" si="8"/>
        <v>1.2999999999999998</v>
      </c>
      <c r="I36" s="185"/>
      <c r="J36" s="185"/>
      <c r="K36" s="185"/>
      <c r="L36" s="185"/>
    </row>
    <row r="37" spans="1:14">
      <c r="A37" s="182" t="s">
        <v>120</v>
      </c>
      <c r="B37" s="183" t="s">
        <v>23</v>
      </c>
      <c r="C37" s="189">
        <v>214.4</v>
      </c>
      <c r="D37" s="189">
        <v>205.9</v>
      </c>
      <c r="E37" s="189">
        <v>205.9</v>
      </c>
      <c r="F37" s="189">
        <v>170.1</v>
      </c>
      <c r="G37" s="189">
        <v>170.1</v>
      </c>
      <c r="H37" s="189">
        <f t="shared" si="8"/>
        <v>35.800000000000011</v>
      </c>
      <c r="I37" s="185"/>
      <c r="J37" s="185"/>
      <c r="K37" s="185"/>
      <c r="L37" s="185"/>
    </row>
    <row r="38" spans="1:14">
      <c r="A38" s="186" t="s">
        <v>138</v>
      </c>
      <c r="B38" s="190"/>
      <c r="C38" s="188">
        <f t="shared" ref="C38:H38" si="9">SUM(C34:C37)</f>
        <v>628.20000000000005</v>
      </c>
      <c r="D38" s="188">
        <f t="shared" si="9"/>
        <v>630.40000000000009</v>
      </c>
      <c r="E38" s="188">
        <f t="shared" si="9"/>
        <v>630.40000000000009</v>
      </c>
      <c r="F38" s="188">
        <f t="shared" si="9"/>
        <v>469.5</v>
      </c>
      <c r="G38" s="188">
        <f t="shared" si="9"/>
        <v>469.5</v>
      </c>
      <c r="H38" s="188">
        <f t="shared" si="9"/>
        <v>160.9</v>
      </c>
      <c r="I38" s="185"/>
      <c r="J38" s="185"/>
      <c r="K38" s="185"/>
      <c r="L38" s="185"/>
    </row>
    <row r="39" spans="1:14">
      <c r="A39" s="182" t="s">
        <v>263</v>
      </c>
      <c r="B39" s="183" t="s">
        <v>277</v>
      </c>
      <c r="C39" s="189">
        <v>0</v>
      </c>
      <c r="D39" s="189">
        <v>0</v>
      </c>
      <c r="E39" s="189">
        <v>0</v>
      </c>
      <c r="F39" s="189">
        <v>0</v>
      </c>
      <c r="G39" s="189">
        <v>0</v>
      </c>
      <c r="H39" s="189">
        <f>D39-G39</f>
        <v>0</v>
      </c>
      <c r="I39" s="185"/>
      <c r="J39" s="185"/>
      <c r="K39" s="185"/>
      <c r="L39" s="185"/>
    </row>
    <row r="40" spans="1:14" s="171" customFormat="1">
      <c r="A40" s="186" t="s">
        <v>278</v>
      </c>
      <c r="B40" s="190"/>
      <c r="C40" s="188">
        <f>SUM(C39)</f>
        <v>0</v>
      </c>
      <c r="D40" s="188">
        <f t="shared" ref="D40:H40" si="10">SUM(D39)</f>
        <v>0</v>
      </c>
      <c r="E40" s="188">
        <f t="shared" si="10"/>
        <v>0</v>
      </c>
      <c r="F40" s="188">
        <f t="shared" si="10"/>
        <v>0</v>
      </c>
      <c r="G40" s="188">
        <f t="shared" si="10"/>
        <v>0</v>
      </c>
      <c r="H40" s="188">
        <f t="shared" si="10"/>
        <v>0</v>
      </c>
      <c r="I40" s="185"/>
      <c r="J40" s="185"/>
      <c r="K40" s="185"/>
      <c r="L40" s="185"/>
    </row>
    <row r="41" spans="1:14">
      <c r="A41" s="193" t="s">
        <v>2</v>
      </c>
      <c r="B41" s="190"/>
      <c r="C41" s="188">
        <f>C7+C20+C27+C31+C33+C38+C40</f>
        <v>12716</v>
      </c>
      <c r="D41" s="188">
        <f t="shared" ref="D41:H41" si="11">D7+D20+D27+D31+D33+D38+D40</f>
        <v>12714</v>
      </c>
      <c r="E41" s="188">
        <f t="shared" si="11"/>
        <v>12714</v>
      </c>
      <c r="F41" s="188">
        <f t="shared" si="11"/>
        <v>11568.099999999999</v>
      </c>
      <c r="G41" s="188">
        <f t="shared" si="11"/>
        <v>11568.099999999999</v>
      </c>
      <c r="H41" s="188">
        <f t="shared" si="11"/>
        <v>1145.9000000000012</v>
      </c>
      <c r="I41" s="185"/>
      <c r="J41" s="185"/>
      <c r="K41" s="185"/>
      <c r="L41" s="185"/>
    </row>
    <row r="42" spans="1:14" s="171" customFormat="1">
      <c r="A42" s="172"/>
      <c r="B42" s="172"/>
      <c r="C42" s="173"/>
      <c r="D42" s="173"/>
      <c r="E42" s="173"/>
      <c r="F42" s="173"/>
      <c r="G42" s="173"/>
      <c r="H42" s="170"/>
      <c r="I42" s="185"/>
      <c r="J42" s="185"/>
      <c r="K42" s="185"/>
      <c r="L42" s="185"/>
    </row>
    <row r="43" spans="1:14" s="171" customFormat="1" ht="41.25" customHeight="1">
      <c r="A43" s="194" t="s">
        <v>40</v>
      </c>
      <c r="B43" s="215"/>
      <c r="C43" s="215"/>
      <c r="D43" s="215"/>
      <c r="E43" s="215"/>
      <c r="F43" s="215"/>
      <c r="G43" s="215"/>
      <c r="H43" s="215"/>
      <c r="I43" s="185"/>
      <c r="J43" s="185"/>
      <c r="K43" s="185"/>
      <c r="L43" s="185"/>
    </row>
    <row r="44" spans="1:14">
      <c r="A44" s="265" t="s">
        <v>279</v>
      </c>
      <c r="B44" s="215"/>
      <c r="C44" s="215"/>
      <c r="D44" s="215"/>
      <c r="E44" s="215"/>
      <c r="F44" s="215"/>
      <c r="G44" s="215"/>
      <c r="H44" s="215"/>
      <c r="N44" s="220"/>
    </row>
    <row r="45" spans="1:14">
      <c r="A45" s="265" t="s">
        <v>282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</row>
    <row r="46" spans="1:14" ht="15">
      <c r="A46" s="196" t="s">
        <v>216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</row>
    <row r="47" spans="1:14">
      <c r="A47" s="19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</row>
    <row r="48" spans="1:14">
      <c r="A48" s="19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</row>
    <row r="49" spans="1:12" ht="15">
      <c r="A49" s="196" t="s">
        <v>216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</row>
    <row r="50" spans="1:12">
      <c r="A50" s="174"/>
      <c r="B50" s="174"/>
    </row>
    <row r="51" spans="1:12">
      <c r="A51" s="174"/>
      <c r="B51" s="174"/>
      <c r="C51" s="170"/>
      <c r="D51" s="170"/>
      <c r="E51" s="170"/>
      <c r="F51" s="170"/>
      <c r="G51" s="170"/>
    </row>
    <row r="52" spans="1:12" ht="12.75">
      <c r="A52" s="170"/>
      <c r="B52" s="170"/>
      <c r="C52" s="170"/>
      <c r="D52" s="170"/>
      <c r="E52" s="170"/>
      <c r="F52" s="170"/>
      <c r="G52" s="170"/>
    </row>
  </sheetData>
  <mergeCells count="1">
    <mergeCell ref="A31:B31"/>
  </mergeCells>
  <printOptions horizontalCentered="1"/>
  <pageMargins left="0.19" right="0.17" top="0.5" bottom="0.61" header="0.5" footer="0.39"/>
  <pageSetup scale="65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D50"/>
  <sheetViews>
    <sheetView zoomScale="75" zoomScaleNormal="75" zoomScaleSheetLayoutView="75" workbookViewId="0">
      <selection sqref="A1:F1"/>
    </sheetView>
  </sheetViews>
  <sheetFormatPr defaultRowHeight="12.75"/>
  <cols>
    <col min="1" max="1" width="7" customWidth="1"/>
    <col min="2" max="2" width="77.85546875" customWidth="1"/>
    <col min="3" max="6" width="16.5703125" customWidth="1"/>
    <col min="7" max="8" width="12.140625" customWidth="1"/>
    <col min="9" max="9" width="8.7109375" bestFit="1" customWidth="1"/>
  </cols>
  <sheetData>
    <row r="1" spans="1:56" s="200" customFormat="1" ht="16.5" customHeight="1">
      <c r="A1" s="292" t="s">
        <v>3</v>
      </c>
      <c r="B1" s="292"/>
      <c r="C1" s="292"/>
      <c r="D1" s="292"/>
      <c r="E1" s="292"/>
      <c r="F1" s="292"/>
      <c r="G1" s="269"/>
      <c r="H1" s="269"/>
      <c r="I1" s="269"/>
    </row>
    <row r="2" spans="1:56" s="200" customFormat="1" ht="16.5" customHeight="1">
      <c r="A2" s="292" t="s">
        <v>283</v>
      </c>
      <c r="B2" s="292"/>
      <c r="C2" s="292"/>
      <c r="D2" s="292"/>
      <c r="E2" s="292"/>
      <c r="F2" s="292"/>
      <c r="G2" s="269"/>
      <c r="H2" s="269"/>
      <c r="I2" s="269"/>
    </row>
    <row r="3" spans="1:56" s="200" customFormat="1" ht="16.5" customHeight="1">
      <c r="A3" s="293" t="s">
        <v>270</v>
      </c>
      <c r="B3" s="293"/>
      <c r="C3" s="293"/>
      <c r="D3" s="293"/>
      <c r="E3" s="293"/>
      <c r="F3" s="293"/>
      <c r="G3" s="269"/>
      <c r="H3" s="269"/>
      <c r="I3" s="269"/>
    </row>
    <row r="4" spans="1:56" s="200" customFormat="1" ht="15.75">
      <c r="A4" s="294" t="s">
        <v>191</v>
      </c>
      <c r="B4" s="294"/>
      <c r="C4" s="294"/>
      <c r="D4" s="294"/>
      <c r="E4" s="294"/>
      <c r="F4" s="294"/>
    </row>
    <row r="5" spans="1:56" s="205" customFormat="1" ht="15.75">
      <c r="E5" s="243" t="s">
        <v>191</v>
      </c>
    </row>
    <row r="6" spans="1:56" s="206" customFormat="1" ht="33.4" customHeight="1">
      <c r="A6" s="244"/>
      <c r="B6" s="245" t="s">
        <v>48</v>
      </c>
      <c r="C6" s="244" t="s">
        <v>284</v>
      </c>
      <c r="D6" s="244" t="s">
        <v>285</v>
      </c>
      <c r="E6" s="244" t="s">
        <v>331</v>
      </c>
      <c r="F6" s="244" t="s">
        <v>286</v>
      </c>
    </row>
    <row r="7" spans="1:56" s="200" customFormat="1" ht="9" customHeight="1">
      <c r="A7" s="246"/>
      <c r="B7" s="247"/>
      <c r="C7" s="246"/>
      <c r="D7" s="246"/>
      <c r="E7" s="246"/>
      <c r="F7" s="246"/>
    </row>
    <row r="8" spans="1:56" s="200" customFormat="1" ht="19.149999999999999" customHeight="1">
      <c r="A8" s="248">
        <v>1</v>
      </c>
      <c r="B8" s="249" t="s">
        <v>49</v>
      </c>
      <c r="C8" s="233">
        <v>802258</v>
      </c>
      <c r="D8" s="233">
        <v>70665</v>
      </c>
      <c r="E8" s="233">
        <v>807649.4126749807</v>
      </c>
      <c r="F8" s="250">
        <f t="shared" ref="F8:F22" si="0">+E8-C8</f>
        <v>5391.4126749807037</v>
      </c>
      <c r="G8" s="257"/>
      <c r="H8" s="258"/>
      <c r="I8" s="258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</row>
    <row r="9" spans="1:56" s="200" customFormat="1" ht="19.149999999999999" customHeight="1">
      <c r="A9" s="248">
        <f t="shared" ref="A9:A22" si="1">A8+1</f>
        <v>2</v>
      </c>
      <c r="B9" s="249" t="s">
        <v>50</v>
      </c>
      <c r="C9" s="233">
        <v>279808</v>
      </c>
      <c r="D9" s="233">
        <v>25355</v>
      </c>
      <c r="E9" s="233">
        <v>283304.67565052141</v>
      </c>
      <c r="F9" s="250">
        <f t="shared" si="0"/>
        <v>3496.6756505214144</v>
      </c>
      <c r="G9" s="257"/>
      <c r="H9" s="258"/>
      <c r="I9" s="258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</row>
    <row r="10" spans="1:56" s="200" customFormat="1" ht="19.149999999999999" customHeight="1">
      <c r="A10" s="248">
        <f t="shared" si="1"/>
        <v>3</v>
      </c>
      <c r="B10" s="249" t="s">
        <v>287</v>
      </c>
      <c r="C10" s="233">
        <v>109813</v>
      </c>
      <c r="D10" s="233">
        <v>8986</v>
      </c>
      <c r="E10" s="233">
        <v>112420.06944400001</v>
      </c>
      <c r="F10" s="250">
        <f t="shared" si="0"/>
        <v>2607.0694440000079</v>
      </c>
      <c r="G10" s="257"/>
      <c r="H10" s="258"/>
      <c r="I10" s="258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</row>
    <row r="11" spans="1:56" s="200" customFormat="1" ht="19.149999999999999" customHeight="1">
      <c r="A11" s="248">
        <f t="shared" si="1"/>
        <v>4</v>
      </c>
      <c r="B11" s="249" t="s">
        <v>288</v>
      </c>
      <c r="C11" s="233">
        <v>12956</v>
      </c>
      <c r="D11" s="233">
        <v>1964</v>
      </c>
      <c r="E11" s="233">
        <v>14231.791615916483</v>
      </c>
      <c r="F11" s="250">
        <f t="shared" si="0"/>
        <v>1275.7916159164834</v>
      </c>
      <c r="G11" s="257"/>
      <c r="H11" s="258"/>
      <c r="I11" s="258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</row>
    <row r="12" spans="1:56" s="207" customFormat="1" ht="19.149999999999999" customHeight="1">
      <c r="A12" s="248">
        <f t="shared" si="1"/>
        <v>5</v>
      </c>
      <c r="B12" s="249" t="s">
        <v>51</v>
      </c>
      <c r="C12" s="233">
        <v>181890</v>
      </c>
      <c r="D12" s="233">
        <v>12559</v>
      </c>
      <c r="E12" s="233">
        <v>182181.96563277318</v>
      </c>
      <c r="F12" s="250">
        <f t="shared" si="0"/>
        <v>291.9656327731791</v>
      </c>
      <c r="G12" s="259"/>
      <c r="H12" s="260"/>
      <c r="I12" s="260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</row>
    <row r="13" spans="1:56" s="200" customFormat="1" ht="19.149999999999999" customHeight="1">
      <c r="A13" s="248">
        <f t="shared" si="1"/>
        <v>6</v>
      </c>
      <c r="B13" s="249" t="s">
        <v>289</v>
      </c>
      <c r="C13" s="233">
        <v>85282</v>
      </c>
      <c r="D13" s="233">
        <v>7675</v>
      </c>
      <c r="E13" s="233">
        <v>84666.621033632196</v>
      </c>
      <c r="F13" s="250">
        <f t="shared" si="0"/>
        <v>-615.37896636780351</v>
      </c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</row>
    <row r="14" spans="1:56" s="200" customFormat="1" ht="19.149999999999999" customHeight="1">
      <c r="A14" s="248">
        <f t="shared" si="1"/>
        <v>7</v>
      </c>
      <c r="B14" s="249" t="s">
        <v>290</v>
      </c>
      <c r="C14" s="233">
        <v>13992</v>
      </c>
      <c r="D14" s="233">
        <v>1127</v>
      </c>
      <c r="E14" s="233">
        <v>12707.504245631291</v>
      </c>
      <c r="F14" s="250">
        <f t="shared" si="0"/>
        <v>-1284.4957543687087</v>
      </c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</row>
    <row r="15" spans="1:56" s="207" customFormat="1" ht="19.149999999999999" customHeight="1">
      <c r="A15" s="248">
        <f t="shared" si="1"/>
        <v>8</v>
      </c>
      <c r="B15" s="249" t="s">
        <v>53</v>
      </c>
      <c r="C15" s="234">
        <v>16.29</v>
      </c>
      <c r="D15" s="234">
        <v>15.193078307067701</v>
      </c>
      <c r="E15" s="270">
        <v>16.480230136183703</v>
      </c>
      <c r="F15" s="251">
        <f t="shared" si="0"/>
        <v>0.19023013618370399</v>
      </c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</row>
    <row r="16" spans="1:56" s="200" customFormat="1" ht="19.149999999999999" customHeight="1">
      <c r="A16" s="248">
        <f t="shared" si="1"/>
        <v>9</v>
      </c>
      <c r="B16" s="249" t="s">
        <v>291</v>
      </c>
      <c r="C16" s="234">
        <v>31.5</v>
      </c>
      <c r="D16" s="234">
        <v>33.862897086303548</v>
      </c>
      <c r="E16" s="270">
        <v>32.787647977054711</v>
      </c>
      <c r="F16" s="251">
        <f t="shared" si="0"/>
        <v>1.2876479770547107</v>
      </c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</row>
    <row r="17" spans="1:56" s="200" customFormat="1" ht="19.149999999999999" customHeight="1">
      <c r="A17" s="248">
        <f t="shared" si="1"/>
        <v>10</v>
      </c>
      <c r="B17" s="249" t="s">
        <v>52</v>
      </c>
      <c r="C17" s="233">
        <v>30577</v>
      </c>
      <c r="D17" s="233">
        <v>29604</v>
      </c>
      <c r="E17" s="271">
        <v>30224.6241413426</v>
      </c>
      <c r="F17" s="250">
        <f t="shared" si="0"/>
        <v>-352.37585865740039</v>
      </c>
      <c r="G17" s="257" t="s">
        <v>191</v>
      </c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</row>
    <row r="18" spans="1:56" s="200" customFormat="1" ht="19.149999999999999" customHeight="1">
      <c r="A18" s="248">
        <f t="shared" si="1"/>
        <v>11</v>
      </c>
      <c r="B18" s="249" t="s">
        <v>228</v>
      </c>
      <c r="C18" s="233">
        <v>16105</v>
      </c>
      <c r="D18" s="233">
        <v>16415.312843725435</v>
      </c>
      <c r="E18" s="233">
        <v>16424.6044641351</v>
      </c>
      <c r="F18" s="233">
        <f t="shared" si="0"/>
        <v>319.60446413509999</v>
      </c>
      <c r="G18" s="257" t="s">
        <v>191</v>
      </c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</row>
    <row r="19" spans="1:56" s="207" customFormat="1" ht="19.149999999999999" customHeight="1">
      <c r="A19" s="248">
        <f t="shared" si="1"/>
        <v>12</v>
      </c>
      <c r="B19" s="235" t="s">
        <v>230</v>
      </c>
      <c r="C19" s="233">
        <v>46311</v>
      </c>
      <c r="D19" s="233">
        <v>45391.654820414929</v>
      </c>
      <c r="E19" s="233">
        <v>46892.957131970499</v>
      </c>
      <c r="F19" s="233">
        <f t="shared" si="0"/>
        <v>581.95713197049918</v>
      </c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</row>
    <row r="20" spans="1:56" s="207" customFormat="1" ht="19.149999999999999" customHeight="1">
      <c r="A20" s="248">
        <f t="shared" si="1"/>
        <v>13</v>
      </c>
      <c r="B20" s="249" t="s">
        <v>231</v>
      </c>
      <c r="C20" s="233">
        <v>5618</v>
      </c>
      <c r="D20" s="233">
        <v>4241.7025970000004</v>
      </c>
      <c r="E20" s="233">
        <v>5938.9517913333339</v>
      </c>
      <c r="F20" s="233">
        <f t="shared" si="0"/>
        <v>320.95179133333386</v>
      </c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</row>
    <row r="21" spans="1:56" s="207" customFormat="1" ht="19.149999999999999" customHeight="1">
      <c r="A21" s="248">
        <f t="shared" si="1"/>
        <v>14</v>
      </c>
      <c r="B21" s="249" t="s">
        <v>232</v>
      </c>
      <c r="C21" s="233">
        <v>7607</v>
      </c>
      <c r="D21" s="233">
        <v>5269.3668439644762</v>
      </c>
      <c r="E21" s="233">
        <v>6810.4784458329204</v>
      </c>
      <c r="F21" s="233">
        <f t="shared" si="0"/>
        <v>-796.52155416707956</v>
      </c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</row>
    <row r="22" spans="1:56" s="207" customFormat="1" ht="19.149999999999999" customHeight="1">
      <c r="A22" s="252">
        <f t="shared" si="1"/>
        <v>15</v>
      </c>
      <c r="B22" s="253" t="s">
        <v>292</v>
      </c>
      <c r="C22" s="236">
        <v>41835</v>
      </c>
      <c r="D22" s="236">
        <v>3372</v>
      </c>
      <c r="E22" s="236">
        <v>39541.118949998818</v>
      </c>
      <c r="F22" s="236">
        <f t="shared" si="0"/>
        <v>-2293.8810500011823</v>
      </c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</row>
    <row r="23" spans="1:56" s="207" customFormat="1" ht="15.75">
      <c r="A23" s="254"/>
      <c r="B23" s="254"/>
      <c r="C23" s="237"/>
      <c r="D23" s="255"/>
      <c r="E23" s="255"/>
      <c r="F23" s="255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</row>
    <row r="24" spans="1:56" s="207" customFormat="1" ht="15.75">
      <c r="A24" s="238" t="s">
        <v>229</v>
      </c>
      <c r="B24" s="238" t="s">
        <v>332</v>
      </c>
      <c r="C24"/>
      <c r="D24"/>
      <c r="E24"/>
      <c r="F24"/>
      <c r="G24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</row>
    <row r="25" spans="1:56" s="207" customFormat="1" ht="15.75">
      <c r="A25" s="238"/>
      <c r="B25" s="238"/>
      <c r="C25"/>
      <c r="D25"/>
      <c r="E25"/>
      <c r="F25"/>
      <c r="G25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</row>
    <row r="26" spans="1:56" ht="15.75">
      <c r="A26" s="238"/>
      <c r="B26" s="238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</row>
    <row r="27" spans="1:56" ht="15.75">
      <c r="A27" s="238"/>
      <c r="B27" s="238"/>
    </row>
    <row r="28" spans="1:56" ht="15.75">
      <c r="A28" s="238"/>
      <c r="B28" s="238"/>
    </row>
    <row r="29" spans="1:56" ht="15.75">
      <c r="A29" s="238"/>
      <c r="B29" s="238"/>
    </row>
    <row r="44" spans="4:4">
      <c r="D44" s="203"/>
    </row>
    <row r="45" spans="4:4">
      <c r="D45" s="203"/>
    </row>
    <row r="46" spans="4:4">
      <c r="D46" s="203"/>
    </row>
    <row r="47" spans="4:4">
      <c r="D47" s="203"/>
    </row>
    <row r="48" spans="4:4">
      <c r="D48" s="203"/>
    </row>
    <row r="49" spans="4:4">
      <c r="D49" s="203"/>
    </row>
    <row r="50" spans="4:4">
      <c r="D50" s="203"/>
    </row>
  </sheetData>
  <mergeCells count="4">
    <mergeCell ref="A1:F1"/>
    <mergeCell ref="A2:F2"/>
    <mergeCell ref="A3:F3"/>
    <mergeCell ref="A4:F4"/>
  </mergeCells>
  <phoneticPr fontId="26" type="noConversion"/>
  <printOptions horizontalCentered="1"/>
  <pageMargins left="0.19" right="0.17" top="0.5" bottom="0.61" header="0.5" footer="0.39"/>
  <pageSetup scale="91" orientation="landscape" r:id="rId1"/>
  <headerFooter alignWithMargins="0">
    <oddFooter>&amp;L&amp;"Times New Roman,Regular"&amp;12&amp;A&amp;R&amp;"Times New Roman,Regular"&amp;12&amp;P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Schedule 1</vt:lpstr>
      <vt:lpstr>Footnotes to Schedule 1</vt:lpstr>
      <vt:lpstr>Schedule 3</vt:lpstr>
      <vt:lpstr>Schedule 4</vt:lpstr>
      <vt:lpstr>Schedule 5</vt:lpstr>
      <vt:lpstr>Schedule 7</vt:lpstr>
      <vt:lpstr>Footnotes to Schedule 7</vt:lpstr>
      <vt:lpstr>Schedule 2</vt:lpstr>
      <vt:lpstr>Schedule 8</vt:lpstr>
      <vt:lpstr>Data</vt:lpstr>
      <vt:lpstr>'Footnotes to Schedule 1'!Print_Area</vt:lpstr>
      <vt:lpstr>'Footnotes to Schedule 7'!Print_Area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7'!Print_Area</vt:lpstr>
      <vt:lpstr>'Schedule 8'!Print_Area</vt:lpstr>
      <vt:lpstr>'Footnotes to Schedule 1'!Print_Titles</vt:lpstr>
      <vt:lpstr>'Schedule 1'!Print_Titles</vt:lpstr>
      <vt:lpstr>'Schedule 2'!Print_Titles</vt:lpstr>
      <vt:lpstr>'Schedule 3'!Print_Titles</vt:lpstr>
      <vt:lpstr>'Schedule 4'!Print_Titles</vt:lpstr>
      <vt:lpstr>'Schedule 5'!Print_Titles</vt:lpstr>
    </vt:vector>
  </TitlesOfParts>
  <Company>DFPS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DFPS Finance</dc:creator>
  <cp:lastModifiedBy>Benavides,Ausra (DFPS)</cp:lastModifiedBy>
  <cp:lastPrinted>2015-11-04T16:08:31Z</cp:lastPrinted>
  <dcterms:created xsi:type="dcterms:W3CDTF">2007-10-30T15:19:17Z</dcterms:created>
  <dcterms:modified xsi:type="dcterms:W3CDTF">2015-11-10T22:15:36Z</dcterms:modified>
</cp:coreProperties>
</file>